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plusData\Export\"/>
    </mc:Choice>
  </mc:AlternateContent>
  <bookViews>
    <workbookView xWindow="0" yWindow="0" windowWidth="0" windowHeight="0"/>
  </bookViews>
  <sheets>
    <sheet name="Rekapitulace stavby" sheetId="1" r:id="rId1"/>
    <sheet name="03 - SO 901.03 - Rekonstr..." sheetId="2" r:id="rId2"/>
    <sheet name="07 - SO 901.07 – Rekonstr..." sheetId="3" r:id="rId3"/>
    <sheet name="08 - SO 901.08 – Zástěny ..." sheetId="4" r:id="rId4"/>
    <sheet name="Pokyny pro vyplnění" sheetId="5" r:id="rId5"/>
  </sheets>
  <definedNames>
    <definedName name="_xlnm.Print_Area" localSheetId="0">'Rekapitulace stavby'!$D$4:$AO$36,'Rekapitulace stavby'!$C$42:$AQ$59</definedName>
    <definedName name="_xlnm.Print_Titles" localSheetId="0">'Rekapitulace stavby'!$52:$52</definedName>
    <definedName name="_xlnm._FilterDatabase" localSheetId="1" hidden="1">'03 - SO 901.03 - Rekonstr...'!$C$90:$K$168</definedName>
    <definedName name="_xlnm.Print_Area" localSheetId="1">'03 - SO 901.03 - Rekonstr...'!$C$4:$J$41,'03 - SO 901.03 - Rekonstr...'!$C$47:$J$70,'03 - SO 901.03 - Rekonstr...'!$C$76:$K$168</definedName>
    <definedName name="_xlnm.Print_Titles" localSheetId="1">'03 - SO 901.03 - Rekonstr...'!$90:$90</definedName>
    <definedName name="_xlnm._FilterDatabase" localSheetId="2" hidden="1">'07 - SO 901.07 – Rekonstr...'!$C$92:$K$184</definedName>
    <definedName name="_xlnm.Print_Area" localSheetId="2">'07 - SO 901.07 – Rekonstr...'!$C$4:$J$41,'07 - SO 901.07 – Rekonstr...'!$C$47:$J$72,'07 - SO 901.07 – Rekonstr...'!$C$78:$K$184</definedName>
    <definedName name="_xlnm.Print_Titles" localSheetId="2">'07 - SO 901.07 – Rekonstr...'!$92:$92</definedName>
    <definedName name="_xlnm._FilterDatabase" localSheetId="3" hidden="1">'08 - SO 901.08 – Zástěny ...'!$C$86:$K$96</definedName>
    <definedName name="_xlnm.Print_Area" localSheetId="3">'08 - SO 901.08 – Zástěny ...'!$C$4:$J$41,'08 - SO 901.08 – Zástěny ...'!$C$47:$J$66,'08 - SO 901.08 – Zástěny ...'!$C$72:$K$96</definedName>
    <definedName name="_xlnm.Print_Titles" localSheetId="3">'08 - SO 901.08 – Zástěny ...'!$86:$86</definedName>
    <definedName name="_xlnm.Print_Area" localSheetId="4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4" l="1" r="J39"/>
  <c r="J38"/>
  <c i="1" r="AY58"/>
  <c i="4" r="J37"/>
  <c i="1" r="AX58"/>
  <c i="4"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J83"/>
  <c r="F83"/>
  <c r="F81"/>
  <c r="E79"/>
  <c r="J58"/>
  <c r="F58"/>
  <c r="F56"/>
  <c r="E54"/>
  <c r="J26"/>
  <c r="E26"/>
  <c r="J84"/>
  <c r="J25"/>
  <c r="J20"/>
  <c r="E20"/>
  <c r="F59"/>
  <c r="J19"/>
  <c r="J14"/>
  <c r="J81"/>
  <c r="E7"/>
  <c r="E75"/>
  <c i="3" r="J39"/>
  <c r="J38"/>
  <c i="1" r="AY57"/>
  <c i="3" r="J37"/>
  <c i="1" r="AX57"/>
  <c i="3"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78"/>
  <c r="BH178"/>
  <c r="BG178"/>
  <c r="BF178"/>
  <c r="T178"/>
  <c r="T177"/>
  <c r="R178"/>
  <c r="R177"/>
  <c r="P178"/>
  <c r="P177"/>
  <c r="BI176"/>
  <c r="BH176"/>
  <c r="BG176"/>
  <c r="BF176"/>
  <c r="T176"/>
  <c r="R176"/>
  <c r="P176"/>
  <c r="BI174"/>
  <c r="BH174"/>
  <c r="BG174"/>
  <c r="BF174"/>
  <c r="T174"/>
  <c r="R174"/>
  <c r="P174"/>
  <c r="BI173"/>
  <c r="BH173"/>
  <c r="BG173"/>
  <c r="BF173"/>
  <c r="T173"/>
  <c r="R173"/>
  <c r="P173"/>
  <c r="BI171"/>
  <c r="BH171"/>
  <c r="BG171"/>
  <c r="BF171"/>
  <c r="T171"/>
  <c r="R171"/>
  <c r="P171"/>
  <c r="BI167"/>
  <c r="BH167"/>
  <c r="BG167"/>
  <c r="BF167"/>
  <c r="T167"/>
  <c r="R167"/>
  <c r="P167"/>
  <c r="BI164"/>
  <c r="BH164"/>
  <c r="BG164"/>
  <c r="BF164"/>
  <c r="T164"/>
  <c r="R164"/>
  <c r="P164"/>
  <c r="BI162"/>
  <c r="BH162"/>
  <c r="BG162"/>
  <c r="BF162"/>
  <c r="T162"/>
  <c r="R162"/>
  <c r="P162"/>
  <c r="BI158"/>
  <c r="BH158"/>
  <c r="BG158"/>
  <c r="BF158"/>
  <c r="T158"/>
  <c r="R158"/>
  <c r="P158"/>
  <c r="BI154"/>
  <c r="BH154"/>
  <c r="BG154"/>
  <c r="BF154"/>
  <c r="T154"/>
  <c r="R154"/>
  <c r="P154"/>
  <c r="BI151"/>
  <c r="BH151"/>
  <c r="BG151"/>
  <c r="BF151"/>
  <c r="T151"/>
  <c r="R151"/>
  <c r="P151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2"/>
  <c r="BH142"/>
  <c r="BG142"/>
  <c r="BF142"/>
  <c r="T142"/>
  <c r="R142"/>
  <c r="P142"/>
  <c r="BI140"/>
  <c r="BH140"/>
  <c r="BG140"/>
  <c r="BF140"/>
  <c r="T140"/>
  <c r="R140"/>
  <c r="P140"/>
  <c r="BI139"/>
  <c r="BH139"/>
  <c r="BG139"/>
  <c r="BF139"/>
  <c r="T139"/>
  <c r="R139"/>
  <c r="P139"/>
  <c r="BI135"/>
  <c r="BH135"/>
  <c r="BG135"/>
  <c r="BF135"/>
  <c r="T135"/>
  <c r="R135"/>
  <c r="P135"/>
  <c r="BI132"/>
  <c r="BH132"/>
  <c r="BG132"/>
  <c r="BF132"/>
  <c r="T132"/>
  <c r="R132"/>
  <c r="P132"/>
  <c r="BI127"/>
  <c r="BH127"/>
  <c r="BG127"/>
  <c r="BF127"/>
  <c r="T127"/>
  <c r="R127"/>
  <c r="P127"/>
  <c r="BI121"/>
  <c r="BH121"/>
  <c r="BG121"/>
  <c r="BF121"/>
  <c r="T121"/>
  <c r="R121"/>
  <c r="P121"/>
  <c r="BI118"/>
  <c r="BH118"/>
  <c r="BG118"/>
  <c r="BF118"/>
  <c r="T118"/>
  <c r="R118"/>
  <c r="P118"/>
  <c r="BI116"/>
  <c r="BH116"/>
  <c r="BG116"/>
  <c r="BF116"/>
  <c r="T116"/>
  <c r="R116"/>
  <c r="P116"/>
  <c r="BI110"/>
  <c r="BH110"/>
  <c r="BG110"/>
  <c r="BF110"/>
  <c r="T110"/>
  <c r="R110"/>
  <c r="P110"/>
  <c r="BI105"/>
  <c r="BH105"/>
  <c r="BG105"/>
  <c r="BF105"/>
  <c r="T105"/>
  <c r="R105"/>
  <c r="P105"/>
  <c r="BI100"/>
  <c r="BH100"/>
  <c r="BG100"/>
  <c r="BF100"/>
  <c r="T100"/>
  <c r="R100"/>
  <c r="P100"/>
  <c r="BI96"/>
  <c r="BH96"/>
  <c r="BG96"/>
  <c r="BF96"/>
  <c r="T96"/>
  <c r="R96"/>
  <c r="P96"/>
  <c r="J89"/>
  <c r="F89"/>
  <c r="F87"/>
  <c r="E85"/>
  <c r="J58"/>
  <c r="F58"/>
  <c r="F56"/>
  <c r="E54"/>
  <c r="J26"/>
  <c r="E26"/>
  <c r="J90"/>
  <c r="J25"/>
  <c r="J20"/>
  <c r="E20"/>
  <c r="F90"/>
  <c r="J19"/>
  <c r="J14"/>
  <c r="J56"/>
  <c r="E7"/>
  <c r="E50"/>
  <c i="2" r="J39"/>
  <c r="J38"/>
  <c i="1" r="AY56"/>
  <c i="2" r="J37"/>
  <c i="1" r="AX56"/>
  <c i="2" r="BI167"/>
  <c r="BH167"/>
  <c r="BG167"/>
  <c r="BF167"/>
  <c r="T167"/>
  <c r="T166"/>
  <c r="R167"/>
  <c r="R166"/>
  <c r="P167"/>
  <c r="P166"/>
  <c r="BI163"/>
  <c r="BH163"/>
  <c r="BG163"/>
  <c r="BF163"/>
  <c r="T163"/>
  <c r="R163"/>
  <c r="P163"/>
  <c r="BI161"/>
  <c r="BH161"/>
  <c r="BG161"/>
  <c r="BF161"/>
  <c r="T161"/>
  <c r="R161"/>
  <c r="P161"/>
  <c r="BI157"/>
  <c r="BH157"/>
  <c r="BG157"/>
  <c r="BF157"/>
  <c r="T157"/>
  <c r="R157"/>
  <c r="P157"/>
  <c r="BI155"/>
  <c r="BH155"/>
  <c r="BG155"/>
  <c r="BF155"/>
  <c r="T155"/>
  <c r="R155"/>
  <c r="P155"/>
  <c r="BI151"/>
  <c r="BH151"/>
  <c r="BG151"/>
  <c r="BF151"/>
  <c r="T151"/>
  <c r="R151"/>
  <c r="P151"/>
  <c r="BI150"/>
  <c r="BH150"/>
  <c r="BG150"/>
  <c r="BF150"/>
  <c r="T150"/>
  <c r="R150"/>
  <c r="P150"/>
  <c r="BI146"/>
  <c r="BH146"/>
  <c r="BG146"/>
  <c r="BF146"/>
  <c r="T146"/>
  <c r="R146"/>
  <c r="P146"/>
  <c r="BI143"/>
  <c r="BH143"/>
  <c r="BG143"/>
  <c r="BF143"/>
  <c r="T143"/>
  <c r="R143"/>
  <c r="P143"/>
  <c r="BI140"/>
  <c r="BH140"/>
  <c r="BG140"/>
  <c r="BF140"/>
  <c r="T140"/>
  <c r="R140"/>
  <c r="P140"/>
  <c r="BI137"/>
  <c r="BH137"/>
  <c r="BG137"/>
  <c r="BF137"/>
  <c r="T137"/>
  <c r="R137"/>
  <c r="P137"/>
  <c r="BI134"/>
  <c r="BH134"/>
  <c r="BG134"/>
  <c r="BF134"/>
  <c r="T134"/>
  <c r="R134"/>
  <c r="P134"/>
  <c r="BI130"/>
  <c r="BH130"/>
  <c r="BG130"/>
  <c r="BF130"/>
  <c r="T130"/>
  <c r="R130"/>
  <c r="P130"/>
  <c r="BI126"/>
  <c r="BH126"/>
  <c r="BG126"/>
  <c r="BF126"/>
  <c r="T126"/>
  <c r="R126"/>
  <c r="P126"/>
  <c r="BI123"/>
  <c r="BH123"/>
  <c r="BG123"/>
  <c r="BF123"/>
  <c r="T123"/>
  <c r="R123"/>
  <c r="P123"/>
  <c r="BI118"/>
  <c r="BH118"/>
  <c r="BG118"/>
  <c r="BF118"/>
  <c r="T118"/>
  <c r="R118"/>
  <c r="P118"/>
  <c r="BI116"/>
  <c r="BH116"/>
  <c r="BG116"/>
  <c r="BF116"/>
  <c r="T116"/>
  <c r="R116"/>
  <c r="P116"/>
  <c r="BI111"/>
  <c r="BH111"/>
  <c r="BG111"/>
  <c r="BF111"/>
  <c r="T111"/>
  <c r="R111"/>
  <c r="P111"/>
  <c r="BI109"/>
  <c r="BH109"/>
  <c r="BG109"/>
  <c r="BF109"/>
  <c r="T109"/>
  <c r="R109"/>
  <c r="P109"/>
  <c r="BI104"/>
  <c r="BH104"/>
  <c r="BG104"/>
  <c r="BF104"/>
  <c r="T104"/>
  <c r="R104"/>
  <c r="P104"/>
  <c r="BI102"/>
  <c r="BH102"/>
  <c r="BG102"/>
  <c r="BF102"/>
  <c r="T102"/>
  <c r="R102"/>
  <c r="P102"/>
  <c r="BI101"/>
  <c r="BH101"/>
  <c r="BG101"/>
  <c r="BF101"/>
  <c r="T101"/>
  <c r="R101"/>
  <c r="P101"/>
  <c r="BI98"/>
  <c r="BH98"/>
  <c r="BG98"/>
  <c r="BF98"/>
  <c r="T98"/>
  <c r="R98"/>
  <c r="P98"/>
  <c r="BI94"/>
  <c r="BH94"/>
  <c r="BG94"/>
  <c r="BF94"/>
  <c r="T94"/>
  <c r="R94"/>
  <c r="P94"/>
  <c r="J88"/>
  <c r="J87"/>
  <c r="F87"/>
  <c r="F85"/>
  <c r="E83"/>
  <c r="J59"/>
  <c r="J58"/>
  <c r="F58"/>
  <c r="F56"/>
  <c r="E54"/>
  <c r="J20"/>
  <c r="E20"/>
  <c r="F88"/>
  <c r="J19"/>
  <c r="J14"/>
  <c r="J85"/>
  <c r="E7"/>
  <c r="E79"/>
  <c i="1" r="L50"/>
  <c r="AM50"/>
  <c r="AM49"/>
  <c r="L49"/>
  <c r="AM47"/>
  <c r="L47"/>
  <c r="L45"/>
  <c r="L44"/>
  <c i="4" r="BK96"/>
  <c r="J92"/>
  <c i="3" r="BK181"/>
  <c r="J139"/>
  <c i="2" r="J161"/>
  <c r="BK116"/>
  <c i="4" r="BK95"/>
  <c r="BK91"/>
  <c i="3" r="BK167"/>
  <c r="BK143"/>
  <c r="BK116"/>
  <c i="2" r="BK155"/>
  <c r="J140"/>
  <c r="BK109"/>
  <c i="4" r="J94"/>
  <c i="3" r="J174"/>
  <c r="J164"/>
  <c r="J132"/>
  <c r="J110"/>
  <c i="2" r="BK151"/>
  <c r="BK140"/>
  <c r="J126"/>
  <c i="1" r="AS55"/>
  <c i="3" r="J145"/>
  <c r="BK132"/>
  <c r="J96"/>
  <c i="2" r="J143"/>
  <c r="J116"/>
  <c r="J98"/>
  <c i="4" r="J93"/>
  <c r="BK90"/>
  <c i="3" r="BK162"/>
  <c r="J105"/>
  <c i="2" r="J146"/>
  <c r="J104"/>
  <c i="4" r="BK92"/>
  <c i="3" r="BK174"/>
  <c r="J158"/>
  <c r="BK145"/>
  <c r="BK121"/>
  <c i="2" r="J167"/>
  <c r="J150"/>
  <c r="J111"/>
  <c i="4" r="J96"/>
  <c r="J90"/>
  <c i="3" r="BK176"/>
  <c r="BK154"/>
  <c r="J121"/>
  <c r="BK96"/>
  <c i="2" r="BK146"/>
  <c r="BK137"/>
  <c r="J118"/>
  <c i="3" r="BK184"/>
  <c r="J176"/>
  <c r="J162"/>
  <c r="J151"/>
  <c r="BK140"/>
  <c r="J118"/>
  <c i="2" r="J157"/>
  <c r="BK126"/>
  <c r="J109"/>
  <c r="J94"/>
  <c i="4" r="BK94"/>
  <c i="3" r="BK182"/>
  <c r="BK147"/>
  <c i="2" r="BK163"/>
  <c r="J123"/>
  <c r="BK98"/>
  <c i="3" r="J178"/>
  <c r="BK164"/>
  <c r="J127"/>
  <c r="BK100"/>
  <c i="2" r="J151"/>
  <c r="BK123"/>
  <c r="BK94"/>
  <c i="4" r="BK93"/>
  <c i="3" r="J184"/>
  <c r="J173"/>
  <c r="J142"/>
  <c r="BK127"/>
  <c i="2" r="BK161"/>
  <c r="J155"/>
  <c r="J130"/>
  <c r="J101"/>
  <c i="3" r="BK178"/>
  <c r="J167"/>
  <c r="J154"/>
  <c r="BK142"/>
  <c r="J135"/>
  <c r="BK105"/>
  <c i="2" r="BK150"/>
  <c r="BK118"/>
  <c r="BK101"/>
  <c i="4" r="J95"/>
  <c i="3" r="BK183"/>
  <c r="BK151"/>
  <c r="J100"/>
  <c i="2" r="J137"/>
  <c r="BK102"/>
  <c i="3" r="J182"/>
  <c r="BK173"/>
  <c r="J147"/>
  <c r="J140"/>
  <c r="BK118"/>
  <c i="2" r="J163"/>
  <c r="BK130"/>
  <c r="BK104"/>
  <c i="4" r="J91"/>
  <c i="3" r="J181"/>
  <c r="J171"/>
  <c r="BK135"/>
  <c r="J116"/>
  <c i="2" r="BK157"/>
  <c r="BK143"/>
  <c r="J134"/>
  <c r="BK111"/>
  <c i="3" r="J183"/>
  <c r="BK171"/>
  <c r="BK158"/>
  <c r="J143"/>
  <c r="BK139"/>
  <c r="BK110"/>
  <c i="2" r="BK167"/>
  <c r="BK134"/>
  <c r="J102"/>
  <c l="1" r="R93"/>
  <c r="P125"/>
  <c r="P136"/>
  <c i="3" r="R95"/>
  <c r="R120"/>
  <c r="BK157"/>
  <c r="J157"/>
  <c r="J69"/>
  <c i="2" r="P93"/>
  <c r="T125"/>
  <c r="R136"/>
  <c r="R156"/>
  <c i="3" r="BK95"/>
  <c r="J95"/>
  <c r="J65"/>
  <c r="BK120"/>
  <c r="J120"/>
  <c r="J66"/>
  <c r="T120"/>
  <c r="T134"/>
  <c r="R146"/>
  <c r="P157"/>
  <c r="P180"/>
  <c i="2" r="BK93"/>
  <c r="BK125"/>
  <c r="J125"/>
  <c r="J66"/>
  <c r="R125"/>
  <c r="T136"/>
  <c r="P156"/>
  <c i="3" r="P95"/>
  <c r="P120"/>
  <c r="P134"/>
  <c r="BK146"/>
  <c r="J146"/>
  <c r="J68"/>
  <c r="P146"/>
  <c r="R157"/>
  <c r="R180"/>
  <c i="2" r="T93"/>
  <c r="T92"/>
  <c r="T91"/>
  <c r="BK136"/>
  <c r="J136"/>
  <c r="J67"/>
  <c r="BK156"/>
  <c r="J156"/>
  <c r="J68"/>
  <c r="T156"/>
  <c i="3" r="T95"/>
  <c r="BK134"/>
  <c r="J134"/>
  <c r="J67"/>
  <c r="R134"/>
  <c r="T146"/>
  <c r="T157"/>
  <c r="BK180"/>
  <c r="J180"/>
  <c r="J71"/>
  <c r="T180"/>
  <c i="4" r="BK89"/>
  <c r="J89"/>
  <c r="J65"/>
  <c r="P89"/>
  <c r="P88"/>
  <c r="P87"/>
  <c i="1" r="AU58"/>
  <c i="4" r="R89"/>
  <c r="R88"/>
  <c r="R87"/>
  <c r="T89"/>
  <c r="T88"/>
  <c r="T87"/>
  <c i="2" r="F59"/>
  <c r="BE140"/>
  <c r="BE143"/>
  <c r="BE161"/>
  <c r="BE167"/>
  <c r="BK166"/>
  <c r="J166"/>
  <c r="J69"/>
  <c i="3" r="F59"/>
  <c r="BE116"/>
  <c r="BE162"/>
  <c r="BE171"/>
  <c r="BE182"/>
  <c r="BE184"/>
  <c i="2" r="E50"/>
  <c r="BE102"/>
  <c r="BE104"/>
  <c r="BE146"/>
  <c r="BE150"/>
  <c r="BE163"/>
  <c i="3" r="E81"/>
  <c r="J87"/>
  <c r="BE100"/>
  <c r="BE142"/>
  <c r="BE143"/>
  <c r="BE145"/>
  <c r="BE151"/>
  <c r="BE158"/>
  <c r="BE167"/>
  <c r="BE174"/>
  <c r="BE176"/>
  <c r="BE181"/>
  <c r="BK177"/>
  <c r="J177"/>
  <c r="J70"/>
  <c i="4" r="E50"/>
  <c r="J56"/>
  <c r="F84"/>
  <c r="BE92"/>
  <c r="BE94"/>
  <c r="BE95"/>
  <c i="2" r="BE94"/>
  <c r="BE98"/>
  <c r="BE101"/>
  <c r="BE116"/>
  <c r="BE134"/>
  <c r="BE155"/>
  <c r="BE157"/>
  <c i="3" r="BE96"/>
  <c r="BE105"/>
  <c r="BE135"/>
  <c r="BE139"/>
  <c r="BE147"/>
  <c r="BE178"/>
  <c r="BE183"/>
  <c i="4" r="J59"/>
  <c r="BE90"/>
  <c r="BE91"/>
  <c r="BE93"/>
  <c i="2" r="J56"/>
  <c r="BE109"/>
  <c r="BE111"/>
  <c r="BE118"/>
  <c r="BE123"/>
  <c r="BE126"/>
  <c r="BE130"/>
  <c r="BE137"/>
  <c r="BE151"/>
  <c i="3" r="J59"/>
  <c r="BE110"/>
  <c r="BE118"/>
  <c r="BE121"/>
  <c r="BE127"/>
  <c r="BE132"/>
  <c r="BE140"/>
  <c r="BE154"/>
  <c r="BE164"/>
  <c r="BE173"/>
  <c i="4" r="BE96"/>
  <c i="3" r="F39"/>
  <c i="1" r="BD57"/>
  <c i="3" r="F36"/>
  <c i="1" r="BA57"/>
  <c i="3" r="F37"/>
  <c i="1" r="BB57"/>
  <c i="3" r="F38"/>
  <c i="1" r="BC57"/>
  <c i="3" r="J36"/>
  <c i="1" r="AW57"/>
  <c i="4" r="J36"/>
  <c i="1" r="AW58"/>
  <c i="2" r="F37"/>
  <c i="1" r="BB56"/>
  <c i="2" r="J36"/>
  <c i="1" r="AW56"/>
  <c i="2" r="F36"/>
  <c i="1" r="BA56"/>
  <c i="2" r="F39"/>
  <c i="1" r="BD56"/>
  <c i="2" r="F38"/>
  <c i="1" r="BC56"/>
  <c i="4" r="F38"/>
  <c i="1" r="BC58"/>
  <c i="4" r="F37"/>
  <c i="1" r="BB58"/>
  <c i="4" r="F39"/>
  <c i="1" r="BD58"/>
  <c i="4" r="F36"/>
  <c i="1" r="BA58"/>
  <c r="AS54"/>
  <c i="3" l="1" r="P94"/>
  <c r="P93"/>
  <c i="1" r="AU57"/>
  <c i="2" r="P92"/>
  <c r="P91"/>
  <c i="1" r="AU56"/>
  <c i="3" r="R94"/>
  <c r="R93"/>
  <c i="2" r="R92"/>
  <c r="R91"/>
  <c i="3" r="T94"/>
  <c r="T93"/>
  <c i="2" r="BK92"/>
  <c r="J92"/>
  <c r="J64"/>
  <c i="3" r="BK94"/>
  <c r="BK93"/>
  <c r="J93"/>
  <c r="J63"/>
  <c i="2" r="J93"/>
  <c r="J65"/>
  <c i="4" r="BK88"/>
  <c r="J88"/>
  <c r="J64"/>
  <c i="1" r="BA55"/>
  <c r="BA54"/>
  <c r="W30"/>
  <c i="2" r="J35"/>
  <c i="1" r="AV56"/>
  <c r="AT56"/>
  <c i="3" r="J35"/>
  <c i="1" r="AV57"/>
  <c r="AT57"/>
  <c i="4" r="J35"/>
  <c i="1" r="AV58"/>
  <c r="AT58"/>
  <c r="BB55"/>
  <c r="BB54"/>
  <c r="AX54"/>
  <c r="BD55"/>
  <c r="BD54"/>
  <c r="W33"/>
  <c i="2" r="F35"/>
  <c i="1" r="AZ56"/>
  <c r="BC55"/>
  <c r="AY55"/>
  <c i="3" r="F35"/>
  <c i="1" r="AZ57"/>
  <c i="4" r="F35"/>
  <c i="1" r="AZ58"/>
  <c i="2" l="1" r="BK91"/>
  <c r="J91"/>
  <c r="J63"/>
  <c i="3" r="J94"/>
  <c r="J64"/>
  <c i="4" r="BK87"/>
  <c r="J87"/>
  <c r="J63"/>
  <c i="1" r="AW54"/>
  <c r="AK30"/>
  <c r="AX55"/>
  <c r="BC54"/>
  <c r="AY54"/>
  <c r="W31"/>
  <c r="AZ55"/>
  <c r="AV55"/>
  <c i="3" r="J32"/>
  <c i="1" r="AG57"/>
  <c r="AN57"/>
  <c r="AW55"/>
  <c r="AU55"/>
  <c r="AU54"/>
  <c i="3" l="1" r="J41"/>
  <c i="1" r="W32"/>
  <c r="AT55"/>
  <c r="AZ54"/>
  <c r="W29"/>
  <c i="2" r="J32"/>
  <c i="1" r="AG56"/>
  <c r="AN56"/>
  <c i="4" r="J32"/>
  <c i="1" r="AG58"/>
  <c r="AN58"/>
  <c i="2" l="1" r="J41"/>
  <c i="4" r="J41"/>
  <c i="1" r="AG55"/>
  <c r="AG54"/>
  <c r="AK26"/>
  <c r="AV54"/>
  <c r="AK29"/>
  <c l="1" r="AN55"/>
  <c r="AK35"/>
  <c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<sst xmlns="http://schemas.openxmlformats.org/spreadsheetml/2006/main">
  <si>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</si>
  <si>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</si>
  <si>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</si>
  <si>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</si>
  <si>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</si>
  <si>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{e006899c-77fd-4b69-83c9-a8e4a56098f4}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</si>
  <si>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</si>
  <si>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</si>
  <si>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</si>
  <si>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</si>
  <si>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</si>
  <si>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</si>
  <si>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</si>
  <si>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</si>
  <si>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OB-20001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</si>
  <si>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</si>
  <si>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</si>
  <si>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REGENERACE SÍDLIŠTĚ KAMENEC - 3.etapa</t>
  </si>
  <si>
    <t>KSO:</t>
  </si>
  <si>
    <t/>
  </si>
  <si>
    <t>CC-CZ:</t>
  </si>
  <si>
    <t>Místo:</t>
  </si>
  <si>
    <t xml:space="preserve"> </t>
  </si>
  <si>
    <t>Datum:</t>
  </si>
  <si>
    <t>4. 9. 2020</t>
  </si>
  <si>
    <t>Zadavatel:</t>
  </si>
  <si>
    <t>IČ:</t>
  </si>
  <si>
    <t xml:space="preserve">Městský obvod Slezská Ostrava </t>
  </si>
  <si>
    <t>DIČ:</t>
  </si>
  <si>
    <t>Uchazeč:</t>
  </si>
  <si>
    <t>Vyplň údaj</t>
  </si>
  <si>
    <t>Projektant:</t>
  </si>
  <si>
    <t>img. Pavel Obroučka</t>
  </si>
  <si>
    <t>True</t>
  </si>
  <si>
    <t>Zpracovatel:</t>
  </si>
  <si>
    <t>Kolková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</si>
  <si>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</si>
  <si>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</si>
  <si>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</si>
  <si>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</si>
  <si>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</si>
  <si>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</si>
  <si>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</si>
  <si>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</si>
  <si>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</si>
  <si>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</si>
  <si>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</si>
  <si>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</si>
  <si>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</si>
  <si>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</si>
  <si>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</si>
  <si>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</si>
  <si>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</si>
  <si>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</si>
  <si>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</si>
  <si>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</si>
  <si>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</si>
  <si>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</si>
  <si>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</si>
  <si>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</si>
  <si>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</si>
  <si>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</si>
  <si>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</si>
  <si>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</si>
  <si>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</si>
  <si>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</si>
  <si>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</si>
  <si>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</si>
  <si>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</si>
  <si>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</si>
  <si>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</si>
  <si>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</si>
  <si>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</si>
  <si>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</si>
  <si>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</si>
  <si>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</si>
  <si>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1</t>
  </si>
  <si>
    <t xml:space="preserve">SO 901 Objekt hřišť a městského mobiliáře </t>
  </si>
  <si>
    <t>STA</t>
  </si>
  <si>
    <t>{3ee540ed-37a3-4b9f-9ce1-136cb9588bab}</t>
  </si>
  <si>
    <t>2</t>
  </si>
  <si>
    <t>/</t>
  </si>
  <si>
    <t>03</t>
  </si>
  <si>
    <t>SO 901.03 - Rekonstrukce sportovního hřiště u domu Bohumínská č. 64</t>
  </si>
  <si>
    <t>Soupis</t>
  </si>
  <si>
    <t>{625d0ddd-78cc-47a0-87de-30c80998ee0c}</t>
  </si>
  <si>
    <t>07</t>
  </si>
  <si>
    <t>SO 901.07 – Rekonstrukce dětského hřiště u doma Bohumínská č.58</t>
  </si>
  <si>
    <t>{d9d3024f-8e31-4ff3-9b12-23290ec0e85f}</t>
  </si>
  <si>
    <t>08</t>
  </si>
  <si>
    <t>SO 901.08 – Zástěny u kontejnerových stání</t>
  </si>
  <si>
    <t>{2997174f-7688-4a42-ba23-9a8a991193a2}</t>
  </si>
  <si>
    <t>KRYCÍ LIST SOUPISU PRACÍ</t>
  </si>
  <si>
    <t>Objekt:</t>
  </si>
  <si>
    <t xml:space="preserve">1 - SO 901 Objekt hřišť a městského mobiliáře </t>
  </si>
  <si>
    <t>Soupis:</t>
  </si>
  <si>
    <t>03 - SO 901.03 - Rekonstrukce sportovního hřiště u domu Bohumínská č. 64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</si>
  <si>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</si>
  <si>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</si>
  <si>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</si>
  <si>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</si>
  <si>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</si>
  <si>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</si>
  <si>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</si>
  <si>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5 - Komunikace pozemní</t>
  </si>
  <si>
    <t xml:space="preserve">    9 - Ostatní konstrukce a práce, bourání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</si>
  <si>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</si>
  <si>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</si>
  <si>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</si>
  <si>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</si>
  <si>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</si>
  <si>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</si>
  <si>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</si>
  <si>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</si>
  <si>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</si>
  <si>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</si>
  <si>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</si>
  <si>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</si>
  <si>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</si>
  <si>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</si>
  <si>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</si>
  <si>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</si>
  <si>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</si>
  <si>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</si>
  <si>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</si>
  <si>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133212011</t>
  </si>
  <si>
    <t>Hloubení šachet ručně zapažených i nezapažených v horninách třídy těžitelnosti I skupiny 3, půdorysná plocha výkopu do 4 m2</t>
  </si>
  <si>
    <t>m3</t>
  </si>
  <si>
    <t>CS ÚRS 2020 02</t>
  </si>
  <si>
    <t>4</t>
  </si>
  <si>
    <t>1491553403</t>
  </si>
  <si>
    <t>PSC</t>
  </si>
  <si>
    <t xml:space="preserve">Poznámka k souboru cen:_x000d_
1. Ceny jsou určeny pro šachty hloubky do 6 m. Šachty větších hloubek se oceňují individuálně._x000d_
2. V cenách jsou započteny i náklady na svislé přemístění výkopku, urovnání dna do předepsaného profilu a spádu, přehození výkopku na přilehlém terénu na vzdálenost do 3 m od hrany šachty nebo naložení na dopravní prostředek._x000d_
</t>
  </si>
  <si>
    <t>VV</t>
  </si>
  <si>
    <t>"vč. 02+03+popis TZ</t>
  </si>
  <si>
    <t>0,4*0,4*1,0*2</t>
  </si>
  <si>
    <t>162211311</t>
  </si>
  <si>
    <t>Vodorovné přemístění výkopku nebo sypaniny stavebním kolečkem s naložením a vyprázdněním kolečka na hromady nebo do dopravního prostředku na vzdálenost do 10 m z horniny třídy těžitelnosti I, skupiny 1 až 3</t>
  </si>
  <si>
    <t>2025213357</t>
  </si>
  <si>
    <t>3</t>
  </si>
  <si>
    <t>162211319</t>
  </si>
  <si>
    <t>Vodorovné přemístění výkopku nebo sypaniny stavebním kolečkem s naložením a vyprázdněním kolečka na hromady nebo do dopravního prostředku na vzdálenost do 10 m Příplatek za každých dalších 10 m k ceně -1311</t>
  </si>
  <si>
    <t>1308942446</t>
  </si>
  <si>
    <t>171111103</t>
  </si>
  <si>
    <t>Uložení sypanin do násypů ručně s rozprostřením sypaniny ve vrstvách a s hrubým urovnáním zhutněných z hornin soudržných jakékoliv třídy těžitelnosti</t>
  </si>
  <si>
    <t>-1783214340</t>
  </si>
  <si>
    <t xml:space="preserve">Poznámka k souboru cen:_x000d_
1. Ceny lze použít i pro uložení sypaniny s předepsaným zhutněním na trvalé skládky, do koryt vodotečí a do prohlubní terénu._x000d_
2. Cenu 21-1101 lze použít i pro:_x000d_
a) rozprostření zbylého výkopu na místě po zásypu jam a rýh pro podzemní vedení a zářezů pro podzemní vedení; toto množství se určí v m3 uloženého výkopku, měřeného v rostlém stavu,_x000d_
b) uložení výkopku do násypů pod vodou._x000d_
3. Ceny nelze použít:_x000d_
a) pro uložení sypaniny do hrází; uložení netříděné sypaniny do hrází se oceňuje cenami souboru cen 171 uložení netříděných sypanin do hrází,_x000d_
b) pro uložení sypaniny do ochranných valů nebo těch jejich částí, jejichž šířka u paty konstrukce je menší než 3 m. Toto uložení se oceňuje cenami souboru cen 175 Obsyp objektů._x000d_
</t>
  </si>
  <si>
    <t>5</t>
  </si>
  <si>
    <t>175151201</t>
  </si>
  <si>
    <t>Obsypání objektů nad přilehlým původním terénem strojně sypaninou z vhodných hornin třídy těžitelnosti I a II, skupiny 1 až 4 nebo materiálem uloženým ve vzdálenosti do 3 m od vnějšího kraje objektu pro jakoukoliv míru zhutnění bez prohození sypaniny</t>
  </si>
  <si>
    <t>271920973</t>
  </si>
  <si>
    <t xml:space="preserve">Poznámka k souboru cen:_x000d_
1. Ceny jsou určeny pro objem obsypu do vzdálenosti 3 m od přilehlého líce objektu nad přilehlým původním terénem. Zásyp pod tímto terénem se oceňuje jako zásyp okolo objektu cenami souboru cen 174 Zásyp sypaninou; zbývající obsyp se ocení příslušnými cenami souboru cen 171 Uložení sypaniny do násypů._x000d_
2. Ceny platí i pro sypání ochranných valů nebo těch jejich částí, jejichž šířka je v koruně menší než 3 m. Uložení výkopku (sypaniny) do zmíněných valů nebo jejich částí, jejichž šířka v koruně je 3 m a více, se oceňuje cenou 171 25-1101 Uložení sypaniny do nezhutněných násypů._x000d_
3. Ceny nelze použít pro obsyp potrubí; tento se oceňuje cenami 175 Obsyp potrubí._x000d_
4. V cenách nejsou započteny náklady na:_x000d_
a) svahování obsypu; toto se oceňuje cenami souboru cen 182 Svahování,_x000d_
b) humusování obsypu; toto se oceňuje cenami souboru cen 18. 3 Rozprostření a urovnání ornice._x000d_
5. V cenách nejsou zahrnuty náklady na nakupovanou sypaninu; tyto se oceňují ve specifikaci._x000d_
6. V cenách nejsou zahrnuty náklady na prohození sypaniny, tyto náklady se oceňují položkou 17511-1109 Příplatek za prohození sypaniny._x000d_
</t>
  </si>
  <si>
    <t>"úprava svahu"</t>
  </si>
  <si>
    <t>20,0*1,0*3,0/2</t>
  </si>
  <si>
    <t>6</t>
  </si>
  <si>
    <t>M</t>
  </si>
  <si>
    <t>58344197</t>
  </si>
  <si>
    <t>štěrkodrť frakce 0/63</t>
  </si>
  <si>
    <t>t</t>
  </si>
  <si>
    <t>8</t>
  </si>
  <si>
    <t>-292023247</t>
  </si>
  <si>
    <t>30*2 'Přepočtené koeficientem množství</t>
  </si>
  <si>
    <t>7</t>
  </si>
  <si>
    <t>181411133</t>
  </si>
  <si>
    <t>Založení trávníku na půdě předem připravené plochy do 1000 m2 výsevem včetně utažení parkového na svahu přes 1:2 do 1:1</t>
  </si>
  <si>
    <t>m2</t>
  </si>
  <si>
    <t>-995290827</t>
  </si>
  <si>
    <t xml:space="preserve">Poznámka k souboru cen:_x000d_
1. V cenách jsou započteny i náklady na pokosení, naložení a odvoz odpadu do 20 km se složením._x000d_
2. V cenách -1161 až -1164 nejsou započteny i náklady na zatravňovací textilii._x000d_
3. V cenách nejsou započteny náklady na:_x000d_
a) přípravu půdy,_x000d_
b) travní semeno, tyto náklady se oceňují ve specifikaci,_x000d_
c) vypletí a zalévání; tyto práce se oceňují cenami části C02 souborů cen 185 80-42 Vypletí a 185 80-43 Zalití rostlin vodou,_x000d_
d) srovnání terénu, tyto práce se oceňují souborem cen 181 1.-..Plošná úprava terénu._x000d_
4. V cenách o sklonu svahu přes 1:1 jsou uvažovány podmínky pro svahy běžně schůdné; bez použití lezeckých technik. V případě použití lezeckých technik se tyto náklady oceňují individuálně._x000d_
</t>
  </si>
  <si>
    <t>20,0*3,0</t>
  </si>
  <si>
    <t>00572410</t>
  </si>
  <si>
    <t>osivo směs travní parková</t>
  </si>
  <si>
    <t>kg</t>
  </si>
  <si>
    <t>1220780309</t>
  </si>
  <si>
    <t>60*0,015 'Přepočtené koeficientem množství</t>
  </si>
  <si>
    <t>9</t>
  </si>
  <si>
    <t>182303113</t>
  </si>
  <si>
    <t>Doplnění zeminy nebo substrátu na travnatých plochách tloušťky do 50 mm na svahu přes 1:2 do 1:1</t>
  </si>
  <si>
    <t>1810629662</t>
  </si>
  <si>
    <t xml:space="preserve">Poznámka k souboru cen:_x000d_
1. V cenách jsou započteny i náklady na vodorovné přemístění na vzdálenost do 3 m._x000d_
2. V cenách nejsou započteny náklady na substrát._x000d_
</t>
  </si>
  <si>
    <t>20,0*3,0*2</t>
  </si>
  <si>
    <t>10</t>
  </si>
  <si>
    <t>10371500</t>
  </si>
  <si>
    <t>substrát pro trávníky VL</t>
  </si>
  <si>
    <t>816708136</t>
  </si>
  <si>
    <t>120*0,058 'Přepočtené koeficientem množství</t>
  </si>
  <si>
    <t>Zakládání</t>
  </si>
  <si>
    <t>11</t>
  </si>
  <si>
    <t>275313611</t>
  </si>
  <si>
    <t>Základy z betonu prostého patky a bloky z betonu kamenem neprokládaného tř. C 16/20</t>
  </si>
  <si>
    <t>1588031783</t>
  </si>
  <si>
    <t xml:space="preserve">Poznámka k souboru cen:_x000d_
1. V ceně příplatku -5911 jsou započteny náklady na technologické opatření a na ztíženou betonáž pod hladinou pažící bentonitové suspenze a na průběžné odčerpání suspenze s přepouštěním na určené místo do 20 m, popř. do vany nebo do kalové cisterny k odvozu. Odvoz se oceňuje cenami katalogu 800-2 Zvláštní zakládání objektů._x000d_
2. Hloubení s použitím bentonitové suspenze se oceňuje katalogem 800-1 Zemní práce. Bednění se neoceňuje._x000d_
</t>
  </si>
  <si>
    <t>12</t>
  </si>
  <si>
    <t>275351121</t>
  </si>
  <si>
    <t>Bednění základů patek zřízení</t>
  </si>
  <si>
    <t>-1798059829</t>
  </si>
  <si>
    <t xml:space="preserve">Poznámka k souboru cen:_x000d_
1. Ceny jsou určeny pro bednění ve volném prostranství, ve volných nebo zapažených jamách, rýhách a šachtách._x000d_
2. Kruhové nebo obloukové bednění poloměru do 1 m se oceňuje individuálně._x000d_
</t>
  </si>
  <si>
    <t>4*0,4*1,0*2</t>
  </si>
  <si>
    <t>13</t>
  </si>
  <si>
    <t>275351122</t>
  </si>
  <si>
    <t>Bednění základů patek odstranění</t>
  </si>
  <si>
    <t>-1251043537</t>
  </si>
  <si>
    <t>Komunikace pozemní</t>
  </si>
  <si>
    <t>14</t>
  </si>
  <si>
    <t>564201111</t>
  </si>
  <si>
    <t>Podklad nebo podsyp ze štěrkopísku ŠP s rozprostřením, vlhčením a zhutněním, po zhutnění tl. 40 mm</t>
  </si>
  <si>
    <t>893219345</t>
  </si>
  <si>
    <t>167,5</t>
  </si>
  <si>
    <t>564831111</t>
  </si>
  <si>
    <t>Podklad ze štěrkodrti ŠD s rozprostřením a zhutněním, po zhutnění tl. 100 mm</t>
  </si>
  <si>
    <t>370888799</t>
  </si>
  <si>
    <t>16</t>
  </si>
  <si>
    <t>564861111</t>
  </si>
  <si>
    <t>Podklad ze štěrkodrti ŠD s rozprostřením a zhutněním, po zhutnění tl. 200 mm</t>
  </si>
  <si>
    <t>-965666114</t>
  </si>
  <si>
    <t>17</t>
  </si>
  <si>
    <t>589141-UT</t>
  </si>
  <si>
    <t xml:space="preserve">Umělý trávník pro sportovní povrchy včetně zásypu pískem </t>
  </si>
  <si>
    <t>-591268772</t>
  </si>
  <si>
    <t xml:space="preserve">Poznámka k souboru cen:_x000d_
1. V cenách 12-1111 až 18-1112 jsou započteny náklady na:_x000d_
a) položení trávníku,_x000d_
b) podlepení spojů páskou,_x000d_
c) ořezání okrajů,_x000d_
d) provedení zásypu._x000d_
2. V cenách 12-1111 až 18-1112 nejsou započteny náklady na:_x000d_
a) podkladní vrstvy; tyto se oceňují cenami katalogu 822-1 Komunikace a letiště,_x000d_
b) drenáž; tyto se oceňují cenami části A01 katalogu 827-1,_x000d_
c) elastickou podložku; tato se oceňuje cenou 21-1111._x000d_
</t>
  </si>
  <si>
    <t>18</t>
  </si>
  <si>
    <t>DPD-UT</t>
  </si>
  <si>
    <t xml:space="preserve">Umělý trávník - dle požadavku viz technická zpráva </t>
  </si>
  <si>
    <t>-1699732333</t>
  </si>
  <si>
    <t>19</t>
  </si>
  <si>
    <t>589811-L</t>
  </si>
  <si>
    <t xml:space="preserve">Umělý trávník pro sportovní povrchy vodorovné značení (lajnování) </t>
  </si>
  <si>
    <t>m</t>
  </si>
  <si>
    <t>1063008469</t>
  </si>
  <si>
    <t>71,0</t>
  </si>
  <si>
    <t>20</t>
  </si>
  <si>
    <t>5899</t>
  </si>
  <si>
    <t>M+D Ocelové sloupky na uchycení sítě vč. kotvení - dle požadavku - viz popis TZ</t>
  </si>
  <si>
    <t>kus</t>
  </si>
  <si>
    <t>-536323058</t>
  </si>
  <si>
    <t>Ostatní konstrukce a práce, bourání</t>
  </si>
  <si>
    <t>916331112</t>
  </si>
  <si>
    <t>Osazení zahradního obrubníku betonového s ložem tl. od 50 do 100 mm z betonu prostého tř. C 12/15 s boční opěrou z betonu prostého tř. C 12/15</t>
  </si>
  <si>
    <t>1895627684</t>
  </si>
  <si>
    <t xml:space="preserve">Poznámka k souboru cen:_x000d_
1. V cenách jsou započteny i náklady na zalití a zatření spár cementovou maltou._x000d_
2. V cenách nejsou započteny náklady na dodání obrubníků; tyto se oceňují ve specifikaci._x000d_
3. Část lože přesahující tloušťku 100 mm lze ocenit cenou 916 99-1121 Lože pod obrubníky, krajníky nebo obruby z dlažebních kostek, katalogu 822-1._x000d_
</t>
  </si>
  <si>
    <t>2*(18,5+9,2)</t>
  </si>
  <si>
    <t>22</t>
  </si>
  <si>
    <t>59217011</t>
  </si>
  <si>
    <t>obrubník betonový zahradní 500x50x200mm</t>
  </si>
  <si>
    <t>893134861</t>
  </si>
  <si>
    <t>55,4*2,02 'Přepočtené koeficientem množství</t>
  </si>
  <si>
    <t>23</t>
  </si>
  <si>
    <t>916991121</t>
  </si>
  <si>
    <t>Lože pod obrubníky, krajníky nebo obruby z dlažebních kostek z betonu prostého</t>
  </si>
  <si>
    <t>-196868468</t>
  </si>
  <si>
    <t>2*(18,5+9,2)*0,3*0,2</t>
  </si>
  <si>
    <t>998</t>
  </si>
  <si>
    <t>Přesun hmot</t>
  </si>
  <si>
    <t>24</t>
  </si>
  <si>
    <t>998222012</t>
  </si>
  <si>
    <t>Přesun hmot pro tělovýchovné plochy dopravní vzdálenost do 200 m</t>
  </si>
  <si>
    <t>-1015368191</t>
  </si>
  <si>
    <t xml:space="preserve">Poznámka k souboru cen:_x000d_
1. Cena je určena pro přesun hmot na jakémkoliv podkladu._x000d_
</t>
  </si>
  <si>
    <t>07 - SO 901.07 – Rekonstrukce dětského hřiště u doma Bohumínská č.58</t>
  </si>
  <si>
    <t>Statutární město Ostrava, MO Slezská Ostrava</t>
  </si>
  <si>
    <t>ing. Pavel Obroučka</t>
  </si>
  <si>
    <t xml:space="preserve">    3 - Svislé a kompletní konstrukce</t>
  </si>
  <si>
    <t xml:space="preserve">    DHP - Dětské herní prvky</t>
  </si>
  <si>
    <t>131111332</t>
  </si>
  <si>
    <t>Vrtání jamek ručním motorovým vrtákem průměru přes 100 do 200 mm</t>
  </si>
  <si>
    <t>843263940</t>
  </si>
  <si>
    <t xml:space="preserve">Poznámka k souboru cen:_x000d_
1. Ceny -1321 až -1323 jsou určeny pro vrtání ručním vrtákem v hlinitých a hlinitopísčitých horninách bez příměsí kamenů._x000d_
2. Množství měrných jednotek se určuje v m délky vrtu._x000d_
</t>
  </si>
  <si>
    <t>"vč. 5až7+popis TZ</t>
  </si>
  <si>
    <t>16*0,8</t>
  </si>
  <si>
    <t>131111333</t>
  </si>
  <si>
    <t>Vrtání jamek ručním motorovým vrtákem průměru přes 200 do 300 mm</t>
  </si>
  <si>
    <t>1600138415</t>
  </si>
  <si>
    <t>"vč. 04až07+popis TZ</t>
  </si>
  <si>
    <t>"lavičky"</t>
  </si>
  <si>
    <t>4*0,8</t>
  </si>
  <si>
    <t>131111333-</t>
  </si>
  <si>
    <t>Vrtání jamek ručním motorovým vrtákem průměru 450 mm</t>
  </si>
  <si>
    <t>-727265364</t>
  </si>
  <si>
    <t>"herní prvky"</t>
  </si>
  <si>
    <t>6*0,8</t>
  </si>
  <si>
    <t>-460484784</t>
  </si>
  <si>
    <t>12,8*3,14*0,1*0,1</t>
  </si>
  <si>
    <t>4*0,8*3,14*0,15*0,15</t>
  </si>
  <si>
    <t>6*0,8*3,15*0,225*0,225</t>
  </si>
  <si>
    <t>Součet</t>
  </si>
  <si>
    <t>1000215553</t>
  </si>
  <si>
    <t>1,393*3 'Přepočtené koeficientem množství</t>
  </si>
  <si>
    <t>-1760259946</t>
  </si>
  <si>
    <t>275313711</t>
  </si>
  <si>
    <t>Základy z betonu prostého patky a bloky z betonu kamenem neprokládaného tř. C 20/25</t>
  </si>
  <si>
    <t>-1064439488</t>
  </si>
  <si>
    <t>-524786574</t>
  </si>
  <si>
    <t>10,0</t>
  </si>
  <si>
    <t>-1399621742</t>
  </si>
  <si>
    <t>Svislé a kompletní konstrukce</t>
  </si>
  <si>
    <t>338171113</t>
  </si>
  <si>
    <t>Montáž sloupků a vzpěr plotových ocelových trubkových nebo profilovaných výšky do 2,00 m se zabetonováním do 0,08 m3 do připravených jamek</t>
  </si>
  <si>
    <t>-76974618</t>
  </si>
  <si>
    <t xml:space="preserve">Poznámka k souboru cen:_x000d_
1. Ceny lze použít i pro zalití (zabetonování) vzpěr rohových sloupků._x000d_
2. V cenách nejsou započteny náklady na:_x000d_
a) sloupky a vzpěry, toto se oceňuje ve specifikaci,_x000d_
b) vrtání jamek, tyto se oceňují souborem cen 131 1.-13.. - Vrtání jamek pro plotové sloupky tohoto katalogu._x000d_
3. Výškou sloupku se rozumí jeho délka před osazením._x000d_
4. V cenách 338 17-1115 a -1125 je pevným podkladem myšlena stávající podezdívka nebo podhrabová deska._x000d_
5. Montáž pletiva se oceňuje cenami souboru cen 348 17 Osazení oplocení._x000d_
6. V cenách osazování do zemního vrutu je započten i štěrk fixující sloupek._x000d_
</t>
  </si>
  <si>
    <t>553-SL</t>
  </si>
  <si>
    <t xml:space="preserve">plotový sloupek pro svařované panely  povrchová úprava Pz a komaxit - dle požadavku viz popis TZ</t>
  </si>
  <si>
    <t>341803131</t>
  </si>
  <si>
    <t>348101210</t>
  </si>
  <si>
    <t>Osazení vrat a vrátek k oplocení na sloupky ocelové, plochy jednotlivě do 2 m2</t>
  </si>
  <si>
    <t>-2052243024</t>
  </si>
  <si>
    <t xml:space="preserve">Poznámka k souboru cen:_x000d_
1. V cenách jsou započteny i náklady na montážní materiál. Jedná se o drobný materiál, proto není v kalkulaci jmenovitě uveden. Tento materiál je součásti výrobní režie._x000d_
2. V cenách nejsou započteny náklady na dodávku vrat a vrátek; tyto se oceňují ve specifikaci._x000d_
</t>
  </si>
  <si>
    <t>553-BR</t>
  </si>
  <si>
    <t>branka plotová jednokřídlá Pz s PVC vrstvou - dle požadavku viz popis TZ</t>
  </si>
  <si>
    <t>1539191822</t>
  </si>
  <si>
    <t>348171143</t>
  </si>
  <si>
    <t>Montáž oplocení z dílců kovových panelových svařovaných, na ocelové profilované sloupky, výšky přes 1,0 do 1,5 m</t>
  </si>
  <si>
    <t>-931829661</t>
  </si>
  <si>
    <t xml:space="preserve">Poznámka k souboru cen:_x000d_
1. V cenách nejsou započteny náklady na dodávku dílců, tyto se oceňují ve specifikaci._x000d_
</t>
  </si>
  <si>
    <t>553-PP</t>
  </si>
  <si>
    <t xml:space="preserve">plotový panel svařovaný  povrchová úprava Pz a komaxit - dle požadavku viz popis TZ</t>
  </si>
  <si>
    <t>-1322618719</t>
  </si>
  <si>
    <t>564231111-</t>
  </si>
  <si>
    <t>Podklad nebo podsyp ze štěrkopísku ŠP s rozprostřením, vlhčením a zhutněním, po zhutnění tl. 100 mm</t>
  </si>
  <si>
    <t>308912039</t>
  </si>
  <si>
    <t>"fr. 0/8"</t>
  </si>
  <si>
    <t>64,1</t>
  </si>
  <si>
    <t>-798516057</t>
  </si>
  <si>
    <t>5-PG</t>
  </si>
  <si>
    <t>M+D Pryžového granulátu SBR tl.20mm + EPDM tl. 10mm, certifikováno pro kritickou výšku pádu 1,5m, barva - dle požadavku viz popis TZ</t>
  </si>
  <si>
    <t>-172237150</t>
  </si>
  <si>
    <t>1363410237</t>
  </si>
  <si>
    <t>4,1+11,15+7,6+10,55</t>
  </si>
  <si>
    <t>1259569893</t>
  </si>
  <si>
    <t>33,4*2,02 'Přepočtené koeficientem množství</t>
  </si>
  <si>
    <t>1354080140</t>
  </si>
  <si>
    <t>33,4*0,3*0,2</t>
  </si>
  <si>
    <t>919726121</t>
  </si>
  <si>
    <t>Geotextilie netkaná pro ochranu, separaci nebo filtraci měrná hmotnost do 200 g/m2</t>
  </si>
  <si>
    <t>-1043152041</t>
  </si>
  <si>
    <t xml:space="preserve">Poznámka k souboru cen:_x000d_
1. V cenách jsou započteny i náklady na položení a dodání geotextilie včetně přesahů._x000d_
</t>
  </si>
  <si>
    <t>936104213</t>
  </si>
  <si>
    <t>Montáž odpadkového koše přichycením kotevními šrouby</t>
  </si>
  <si>
    <t>1998534478</t>
  </si>
  <si>
    <t xml:space="preserve">Poznámka k souboru cen:_x000d_
1. V ceně-4211 jsou započteny i náklady na zemní práce._x000d_
2. V cenách -4212 a -4213 jsou započteny i náklady na upevňovací materiál._x000d_
3. V cenách nejsou započteny náklady na dodání odpadkového koše, tyto se oceňují ve specifikaci._x000d_
</t>
  </si>
  <si>
    <t>749OK</t>
  </si>
  <si>
    <t>koš odpadkový kovový kotvený - dle požadavku viz popis TZ</t>
  </si>
  <si>
    <t>87595963</t>
  </si>
  <si>
    <t>25</t>
  </si>
  <si>
    <t>936124113</t>
  </si>
  <si>
    <t>Montáž lavičky parkové stabilní přichycené kotevními šrouby</t>
  </si>
  <si>
    <t>-1206430022</t>
  </si>
  <si>
    <t xml:space="preserve">Poznámka k souboru cen:_x000d_
1. V cenách -4111 a -4112 jsou započteny i náklady na zemní práce s odhozem výkopku na vzdálenost do 3 m._x000d_
2. V cenách nejsou započteny náklady na:_x000d_
a) vysekání otvorů pro osazení noh do stávajících konstrukcí; tyto práce se oceňují cenami souboru cen 974 04-25 Vysekání rýh částí B01 katalogu 801-3 Budovy a haly – bourání konstrukcí,_x000d_
b) dodání lavičky, tyto se oceňují ve specifikaci,_x000d_
c) odklizení výkopku, tyto se oceňují cenami katalogu 800-1 Zemní práce._x000d_
</t>
  </si>
  <si>
    <t>26</t>
  </si>
  <si>
    <t>749-L</t>
  </si>
  <si>
    <t xml:space="preserve">lavička s opěradlem kotvená  - dle požadavku viz popis TZ</t>
  </si>
  <si>
    <t>-1650934962</t>
  </si>
  <si>
    <t>27</t>
  </si>
  <si>
    <t>569621399</t>
  </si>
  <si>
    <t>DHP</t>
  </si>
  <si>
    <t>Dětské herní prvky</t>
  </si>
  <si>
    <t>28</t>
  </si>
  <si>
    <t>DHP1</t>
  </si>
  <si>
    <t>M+D Dětské herní prvky - Sedátko na pružině vč, kotvení - dle požadavku viz popis TZ</t>
  </si>
  <si>
    <t>-289739781</t>
  </si>
  <si>
    <t>29</t>
  </si>
  <si>
    <t>DHP2</t>
  </si>
  <si>
    <t>M+D Dětské herní prvky - Houpačka na pružině vč, kotvení - dle požadavku viz popis TZ</t>
  </si>
  <si>
    <t>-768016066</t>
  </si>
  <si>
    <t>30</t>
  </si>
  <si>
    <t>DHP3</t>
  </si>
  <si>
    <t>M+D Dětské herní prvky - Pružinové houpadlo vč, kotvení - dle požadavku viz popis TZ</t>
  </si>
  <si>
    <t>1102711288</t>
  </si>
  <si>
    <t>31</t>
  </si>
  <si>
    <t>DHP4</t>
  </si>
  <si>
    <t xml:space="preserve">Doprava a manipulace </t>
  </si>
  <si>
    <t>285976596</t>
  </si>
  <si>
    <t>08 - SO 901.08 – Zástěny u kontejnerových stání</t>
  </si>
  <si>
    <t>HSV - HSV</t>
  </si>
  <si>
    <t xml:space="preserve">    KZ - Kontejnerové zástěny </t>
  </si>
  <si>
    <t>KZ</t>
  </si>
  <si>
    <t xml:space="preserve">Kontejnerové zástěny </t>
  </si>
  <si>
    <t>KZ-61</t>
  </si>
  <si>
    <t>M+D Kryt kontejnerového stání K6 - modul standard - dle požadavku viz popis TZ</t>
  </si>
  <si>
    <t>-1728042090</t>
  </si>
  <si>
    <t>KZ-62</t>
  </si>
  <si>
    <t>M+D Kryt kontejnerového stání K6 - modul nadstandard - dle požadavku viz popis TZ</t>
  </si>
  <si>
    <t>1882096155</t>
  </si>
  <si>
    <t>KZ-63</t>
  </si>
  <si>
    <t>M+D Kotvení slouplů přišroubováním K6 - dle požadavku viz popis TZ</t>
  </si>
  <si>
    <t>-1172044348</t>
  </si>
  <si>
    <t>KZ-64</t>
  </si>
  <si>
    <t xml:space="preserve">Doprava a manipulace- K6 </t>
  </si>
  <si>
    <t>1519387192</t>
  </si>
  <si>
    <t>KZ-71</t>
  </si>
  <si>
    <t>M+D Kryt kontejnerového stání K7 - modul standard - dle požadavku viz popis TZ</t>
  </si>
  <si>
    <t>1064056834</t>
  </si>
  <si>
    <t>KZ-73</t>
  </si>
  <si>
    <t>M+D Kotvení slouplů přišroubováním K7 - dle požadavku viz popis TZ</t>
  </si>
  <si>
    <t>-391688728</t>
  </si>
  <si>
    <t>KZ-74</t>
  </si>
  <si>
    <t xml:space="preserve">Doprava a manipulace- K7 </t>
  </si>
  <si>
    <t>-962729165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</si>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</sst>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8" fillId="0" borderId="0" applyNumberFormat="0" applyFill="0" applyBorder="0" applyAlignment="0" applyProtection="0"/>
  </cellStyleXfs>
  <cellXfs count="36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4" fontId="1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23" fillId="2" borderId="20" xfId="0" applyFont="1" applyFill="1" applyBorder="1" applyAlignment="1" applyProtection="1">
      <alignment horizontal="left" vertical="center"/>
      <protection locked="0"/>
    </xf>
    <xf numFmtId="0" fontId="23" fillId="0" borderId="21" xfId="0" applyFont="1" applyBorder="1" applyAlignment="1" applyProtection="1">
      <alignment horizontal="center" vertical="center"/>
    </xf>
    <xf numFmtId="166" fontId="23" fillId="0" borderId="21" xfId="0" applyNumberFormat="1" applyFont="1" applyBorder="1" applyAlignment="1" applyProtection="1">
      <alignment vertical="center"/>
    </xf>
    <xf numFmtId="166" fontId="23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41" fillId="0" borderId="29" xfId="0" applyFont="1" applyBorder="1" applyAlignment="1">
      <alignment horizontal="left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horizontal="left" vertical="center" wrapText="1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2" fillId="0" borderId="1" xfId="0" applyFont="1" applyFill="1" applyBorder="1" applyAlignment="1">
      <alignment horizontal="left" vertical="center"/>
    </xf>
    <xf numFmtId="0" fontId="42" fillId="0" borderId="1" xfId="0" applyFont="1" applyFill="1" applyBorder="1" applyAlignment="1">
      <alignment horizontal="center" vertical="center"/>
    </xf>
    <xf numFmtId="0" fontId="39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5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42" fillId="0" borderId="1" xfId="0" applyFont="1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5" fillId="0" borderId="29" xfId="0" applyFont="1" applyBorder="1" applyAlignment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851563" style="1" customWidth="1"/>
    <col min="2" max="2" width="1.710938" style="1" customWidth="1"/>
    <col min="3" max="3" width="4.421875" style="1" customWidth="1"/>
    <col min="4" max="4" width="2.851563" style="1" customWidth="1"/>
    <col min="5" max="5" width="2.851563" style="1" customWidth="1"/>
    <col min="6" max="6" width="2.851563" style="1" customWidth="1"/>
    <col min="7" max="7" width="2.851563" style="1" customWidth="1"/>
    <col min="8" max="8" width="2.851563" style="1" customWidth="1"/>
    <col min="9" max="9" width="2.851563" style="1" customWidth="1"/>
    <col min="10" max="10" width="2.851563" style="1" customWidth="1"/>
    <col min="11" max="11" width="2.851563" style="1" customWidth="1"/>
    <col min="12" max="12" width="2.851563" style="1" customWidth="1"/>
    <col min="13" max="13" width="2.851563" style="1" customWidth="1"/>
    <col min="14" max="14" width="2.851563" style="1" customWidth="1"/>
    <col min="15" max="15" width="2.851563" style="1" customWidth="1"/>
    <col min="16" max="16" width="2.851563" style="1" customWidth="1"/>
    <col min="17" max="17" width="2.851563" style="1" customWidth="1"/>
    <col min="18" max="18" width="2.851563" style="1" customWidth="1"/>
    <col min="19" max="19" width="2.851563" style="1" customWidth="1"/>
    <col min="20" max="20" width="2.851563" style="1" customWidth="1"/>
    <col min="21" max="21" width="2.851563" style="1" customWidth="1"/>
    <col min="22" max="22" width="2.851563" style="1" customWidth="1"/>
    <col min="23" max="23" width="2.851563" style="1" customWidth="1"/>
    <col min="24" max="24" width="2.851563" style="1" customWidth="1"/>
    <col min="25" max="25" width="2.851563" style="1" customWidth="1"/>
    <col min="26" max="26" width="2.851563" style="1" customWidth="1"/>
    <col min="27" max="27" width="2.851563" style="1" customWidth="1"/>
    <col min="28" max="28" width="2.851563" style="1" customWidth="1"/>
    <col min="29" max="29" width="2.851563" style="1" customWidth="1"/>
    <col min="30" max="30" width="2.851563" style="1" customWidth="1"/>
    <col min="31" max="31" width="2.851563" style="1" customWidth="1"/>
    <col min="32" max="32" width="2.851563" style="1" customWidth="1"/>
    <col min="33" max="33" width="2.851563" style="1" customWidth="1"/>
    <col min="34" max="34" width="3.574219" style="1" customWidth="1"/>
    <col min="35" max="35" width="42.28125" style="1" customWidth="1"/>
    <col min="36" max="36" width="2.574219" style="1" customWidth="1"/>
    <col min="37" max="37" width="2.574219" style="1" customWidth="1"/>
    <col min="38" max="38" width="8.851563" style="1" customWidth="1"/>
    <col min="39" max="39" width="3.574219" style="1" customWidth="1"/>
    <col min="40" max="40" width="14.28125" style="1" customWidth="1"/>
    <col min="41" max="41" width="8.003906" style="1" customWidth="1"/>
    <col min="42" max="42" width="4.421875" style="1" customWidth="1"/>
    <col min="43" max="43" width="16.71094" style="1" customWidth="1"/>
    <col min="44" max="44" width="14.57422" style="1" customWidth="1"/>
    <col min="45" max="45" width="27.71094" style="1" hidden="1" customWidth="1"/>
    <col min="46" max="46" width="27.71094" style="1" hidden="1" customWidth="1"/>
    <col min="47" max="47" width="27.71094" style="1" hidden="1" customWidth="1"/>
    <col min="48" max="48" width="23.14063" style="1" hidden="1" customWidth="1"/>
    <col min="49" max="49" width="23.14063" style="1" hidden="1" customWidth="1"/>
    <col min="50" max="50" width="26.71094" style="1" hidden="1" customWidth="1"/>
    <col min="51" max="51" width="26.71094" style="1" hidden="1" customWidth="1"/>
    <col min="52" max="52" width="23.14063" style="1" hidden="1" customWidth="1"/>
    <col min="53" max="53" width="20.57422" style="1" hidden="1" customWidth="1"/>
    <col min="54" max="54" width="26.71094" style="1" hidden="1" customWidth="1"/>
    <col min="55" max="55" width="23.14063" style="1" hidden="1" customWidth="1"/>
    <col min="56" max="56" width="20.57422" style="1" hidden="1" customWidth="1"/>
    <col min="57" max="57" width="71.14063" style="1" customWidth="1"/>
    <col min="71" max="71" width="9.140625" style="1" hidden="1"/>
    <col min="72" max="72" width="9.140625" style="1" hidden="1"/>
    <col min="73" max="73" width="9.140625" style="1" hidden="1"/>
    <col min="74" max="74" width="9.140625" style="1" hidden="1"/>
    <col min="75" max="75" width="9.140625" style="1" hidden="1"/>
    <col min="76" max="76" width="9.140625" style="1" hidden="1"/>
    <col min="77" max="77" width="9.140625" style="1" hidden="1"/>
    <col min="78" max="78" width="9.140625" style="1" hidden="1"/>
    <col min="79" max="79" width="9.140625" style="1" hidden="1"/>
    <col min="80" max="80" width="9.140625" style="1" hidden="1"/>
    <col min="81" max="81" width="9.140625" style="1" hidden="1"/>
    <col min="82" max="82" width="9.140625" style="1" hidden="1"/>
    <col min="83" max="83" width="9.140625" style="1" hidden="1"/>
    <col min="84" max="84" width="9.140625" style="1" hidden="1"/>
    <col min="85" max="85" width="9.140625" style="1" hidden="1"/>
    <col min="86" max="86" width="9.140625" style="1" hidden="1"/>
    <col min="87" max="87" width="9.140625" style="1" hidden="1"/>
    <col min="88" max="88" width="9.140625" style="1" hidden="1"/>
    <col min="89" max="89" width="9.140625" style="1" hidden="1"/>
    <col min="90" max="90" width="9.140625" style="1" hidden="1"/>
    <col min="91" max="91" width="9.140625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19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19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28</v>
      </c>
      <c r="AL11" s="23"/>
      <c r="AM11" s="23"/>
      <c r="AN11" s="28" t="s">
        <v>19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29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30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30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28</v>
      </c>
      <c r="AL14" s="23"/>
      <c r="AM14" s="23"/>
      <c r="AN14" s="35" t="s">
        <v>30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31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19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32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28</v>
      </c>
      <c r="AL17" s="23"/>
      <c r="AM17" s="23"/>
      <c r="AN17" s="28" t="s">
        <v>19</v>
      </c>
      <c r="AO17" s="23"/>
      <c r="AP17" s="23"/>
      <c r="AQ17" s="23"/>
      <c r="AR17" s="21"/>
      <c r="BE17" s="32"/>
      <c r="BS17" s="18" t="s">
        <v>33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34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19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35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28</v>
      </c>
      <c r="AL20" s="23"/>
      <c r="AM20" s="23"/>
      <c r="AN20" s="28" t="s">
        <v>19</v>
      </c>
      <c r="AO20" s="23"/>
      <c r="AP20" s="23"/>
      <c r="AQ20" s="23"/>
      <c r="AR20" s="21"/>
      <c r="BE20" s="32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36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8" customHeight="1">
      <c r="B23" s="22"/>
      <c r="C23" s="23"/>
      <c r="D23" s="23"/>
      <c r="E23" s="37" t="s">
        <v>37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38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39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40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41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42</v>
      </c>
      <c r="E29" s="48"/>
      <c r="F29" s="33" t="s">
        <v>43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44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45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46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47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48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49</v>
      </c>
      <c r="U35" s="55"/>
      <c r="V35" s="55"/>
      <c r="W35" s="55"/>
      <c r="X35" s="57" t="s">
        <v>50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51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OB-20001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REGENERACE SÍDLIŠTĚ KAMENEC - 3.etapa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21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 xml:space="preserve"> 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23</v>
      </c>
      <c r="AJ47" s="41"/>
      <c r="AK47" s="41"/>
      <c r="AL47" s="41"/>
      <c r="AM47" s="73" t="str">
        <f>IF(AN8= "","",AN8)</f>
        <v>4. 9. 2020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15.6" customHeight="1">
      <c r="A49" s="39"/>
      <c r="B49" s="40"/>
      <c r="C49" s="33" t="s">
        <v>25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 xml:space="preserve">Městský obvod Slezská Ostrava 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31</v>
      </c>
      <c r="AJ49" s="41"/>
      <c r="AK49" s="41"/>
      <c r="AL49" s="41"/>
      <c r="AM49" s="74" t="str">
        <f>IF(E17="","",E17)</f>
        <v>img. Pavel Obroučka</v>
      </c>
      <c r="AN49" s="65"/>
      <c r="AO49" s="65"/>
      <c r="AP49" s="65"/>
      <c r="AQ49" s="41"/>
      <c r="AR49" s="45"/>
      <c r="AS49" s="75" t="s">
        <v>52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6" customHeight="1">
      <c r="A50" s="39"/>
      <c r="B50" s="40"/>
      <c r="C50" s="33" t="s">
        <v>29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34</v>
      </c>
      <c r="AJ50" s="41"/>
      <c r="AK50" s="41"/>
      <c r="AL50" s="41"/>
      <c r="AM50" s="74" t="str">
        <f>IF(E20="","",E20)</f>
        <v>Kolková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53</v>
      </c>
      <c r="D52" s="88"/>
      <c r="E52" s="88"/>
      <c r="F52" s="88"/>
      <c r="G52" s="88"/>
      <c r="H52" s="89"/>
      <c r="I52" s="90" t="s">
        <v>54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55</v>
      </c>
      <c r="AH52" s="88"/>
      <c r="AI52" s="88"/>
      <c r="AJ52" s="88"/>
      <c r="AK52" s="88"/>
      <c r="AL52" s="88"/>
      <c r="AM52" s="88"/>
      <c r="AN52" s="90" t="s">
        <v>56</v>
      </c>
      <c r="AO52" s="88"/>
      <c r="AP52" s="88"/>
      <c r="AQ52" s="92" t="s">
        <v>57</v>
      </c>
      <c r="AR52" s="45"/>
      <c r="AS52" s="93" t="s">
        <v>58</v>
      </c>
      <c r="AT52" s="94" t="s">
        <v>59</v>
      </c>
      <c r="AU52" s="94" t="s">
        <v>60</v>
      </c>
      <c r="AV52" s="94" t="s">
        <v>61</v>
      </c>
      <c r="AW52" s="94" t="s">
        <v>62</v>
      </c>
      <c r="AX52" s="94" t="s">
        <v>63</v>
      </c>
      <c r="AY52" s="94" t="s">
        <v>64</v>
      </c>
      <c r="AZ52" s="94" t="s">
        <v>65</v>
      </c>
      <c r="BA52" s="94" t="s">
        <v>66</v>
      </c>
      <c r="BB52" s="94" t="s">
        <v>67</v>
      </c>
      <c r="BC52" s="94" t="s">
        <v>68</v>
      </c>
      <c r="BD52" s="95" t="s">
        <v>69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70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ROUND(AG55,2)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19</v>
      </c>
      <c r="AR54" s="105"/>
      <c r="AS54" s="106">
        <f>ROUND(AS55,2)</f>
        <v>0</v>
      </c>
      <c r="AT54" s="107">
        <f>ROUND(SUM(AV54:AW54),2)</f>
        <v>0</v>
      </c>
      <c r="AU54" s="108">
        <f>ROUND(AU55,5)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ROUND(AZ55,2)</f>
        <v>0</v>
      </c>
      <c r="BA54" s="107">
        <f>ROUND(BA55,2)</f>
        <v>0</v>
      </c>
      <c r="BB54" s="107">
        <f>ROUND(BB55,2)</f>
        <v>0</v>
      </c>
      <c r="BC54" s="107">
        <f>ROUND(BC55,2)</f>
        <v>0</v>
      </c>
      <c r="BD54" s="109">
        <f>ROUND(BD55,2)</f>
        <v>0</v>
      </c>
      <c r="BE54" s="6"/>
      <c r="BS54" s="110" t="s">
        <v>71</v>
      </c>
      <c r="BT54" s="110" t="s">
        <v>72</v>
      </c>
      <c r="BU54" s="111" t="s">
        <v>73</v>
      </c>
      <c r="BV54" s="110" t="s">
        <v>74</v>
      </c>
      <c r="BW54" s="110" t="s">
        <v>5</v>
      </c>
      <c r="BX54" s="110" t="s">
        <v>75</v>
      </c>
      <c r="CL54" s="110" t="s">
        <v>19</v>
      </c>
    </row>
    <row r="55" s="7" customFormat="1" ht="24.6" customHeight="1">
      <c r="A55" s="7"/>
      <c r="B55" s="112"/>
      <c r="C55" s="113"/>
      <c r="D55" s="114" t="s">
        <v>76</v>
      </c>
      <c r="E55" s="114"/>
      <c r="F55" s="114"/>
      <c r="G55" s="114"/>
      <c r="H55" s="114"/>
      <c r="I55" s="115"/>
      <c r="J55" s="114" t="s">
        <v>77</v>
      </c>
      <c r="K55" s="114"/>
      <c r="L55" s="114"/>
      <c r="M55" s="114"/>
      <c r="N55" s="114"/>
      <c r="O55" s="114"/>
      <c r="P55" s="114"/>
      <c r="Q55" s="114"/>
      <c r="R55" s="114"/>
      <c r="S55" s="114"/>
      <c r="T55" s="114"/>
      <c r="U55" s="114"/>
      <c r="V55" s="114"/>
      <c r="W55" s="114"/>
      <c r="X55" s="114"/>
      <c r="Y55" s="114"/>
      <c r="Z55" s="114"/>
      <c r="AA55" s="114"/>
      <c r="AB55" s="114"/>
      <c r="AC55" s="114"/>
      <c r="AD55" s="114"/>
      <c r="AE55" s="114"/>
      <c r="AF55" s="114"/>
      <c r="AG55" s="116">
        <f>ROUND(SUM(AG56:AG58),2)</f>
        <v>0</v>
      </c>
      <c r="AH55" s="115"/>
      <c r="AI55" s="115"/>
      <c r="AJ55" s="115"/>
      <c r="AK55" s="115"/>
      <c r="AL55" s="115"/>
      <c r="AM55" s="115"/>
      <c r="AN55" s="117">
        <f>SUM(AG55,AT55)</f>
        <v>0</v>
      </c>
      <c r="AO55" s="115"/>
      <c r="AP55" s="115"/>
      <c r="AQ55" s="118" t="s">
        <v>78</v>
      </c>
      <c r="AR55" s="119"/>
      <c r="AS55" s="120">
        <f>ROUND(SUM(AS56:AS58),2)</f>
        <v>0</v>
      </c>
      <c r="AT55" s="121">
        <f>ROUND(SUM(AV55:AW55),2)</f>
        <v>0</v>
      </c>
      <c r="AU55" s="122">
        <f>ROUND(SUM(AU56:AU58),5)</f>
        <v>0</v>
      </c>
      <c r="AV55" s="121">
        <f>ROUND(AZ55*L29,2)</f>
        <v>0</v>
      </c>
      <c r="AW55" s="121">
        <f>ROUND(BA55*L30,2)</f>
        <v>0</v>
      </c>
      <c r="AX55" s="121">
        <f>ROUND(BB55*L29,2)</f>
        <v>0</v>
      </c>
      <c r="AY55" s="121">
        <f>ROUND(BC55*L30,2)</f>
        <v>0</v>
      </c>
      <c r="AZ55" s="121">
        <f>ROUND(SUM(AZ56:AZ58),2)</f>
        <v>0</v>
      </c>
      <c r="BA55" s="121">
        <f>ROUND(SUM(BA56:BA58),2)</f>
        <v>0</v>
      </c>
      <c r="BB55" s="121">
        <f>ROUND(SUM(BB56:BB58),2)</f>
        <v>0</v>
      </c>
      <c r="BC55" s="121">
        <f>ROUND(SUM(BC56:BC58),2)</f>
        <v>0</v>
      </c>
      <c r="BD55" s="123">
        <f>ROUND(SUM(BD56:BD58),2)</f>
        <v>0</v>
      </c>
      <c r="BE55" s="7"/>
      <c r="BS55" s="124" t="s">
        <v>71</v>
      </c>
      <c r="BT55" s="124" t="s">
        <v>76</v>
      </c>
      <c r="BU55" s="124" t="s">
        <v>73</v>
      </c>
      <c r="BV55" s="124" t="s">
        <v>74</v>
      </c>
      <c r="BW55" s="124" t="s">
        <v>79</v>
      </c>
      <c r="BX55" s="124" t="s">
        <v>5</v>
      </c>
      <c r="CL55" s="124" t="s">
        <v>19</v>
      </c>
      <c r="CM55" s="124" t="s">
        <v>80</v>
      </c>
    </row>
    <row r="56" s="4" customFormat="1" ht="24" customHeight="1">
      <c r="A56" s="125" t="s">
        <v>81</v>
      </c>
      <c r="B56" s="64"/>
      <c r="C56" s="126"/>
      <c r="D56" s="126"/>
      <c r="E56" s="127" t="s">
        <v>82</v>
      </c>
      <c r="F56" s="127"/>
      <c r="G56" s="127"/>
      <c r="H56" s="127"/>
      <c r="I56" s="127"/>
      <c r="J56" s="126"/>
      <c r="K56" s="127" t="s">
        <v>83</v>
      </c>
      <c r="L56" s="127"/>
      <c r="M56" s="127"/>
      <c r="N56" s="127"/>
      <c r="O56" s="127"/>
      <c r="P56" s="127"/>
      <c r="Q56" s="127"/>
      <c r="R56" s="127"/>
      <c r="S56" s="127"/>
      <c r="T56" s="127"/>
      <c r="U56" s="127"/>
      <c r="V56" s="127"/>
      <c r="W56" s="127"/>
      <c r="X56" s="127"/>
      <c r="Y56" s="127"/>
      <c r="Z56" s="127"/>
      <c r="AA56" s="127"/>
      <c r="AB56" s="127"/>
      <c r="AC56" s="127"/>
      <c r="AD56" s="127"/>
      <c r="AE56" s="127"/>
      <c r="AF56" s="127"/>
      <c r="AG56" s="128">
        <f>'03 - SO 901.03 - Rekonstr...'!J32</f>
        <v>0</v>
      </c>
      <c r="AH56" s="126"/>
      <c r="AI56" s="126"/>
      <c r="AJ56" s="126"/>
      <c r="AK56" s="126"/>
      <c r="AL56" s="126"/>
      <c r="AM56" s="126"/>
      <c r="AN56" s="128">
        <f>SUM(AG56,AT56)</f>
        <v>0</v>
      </c>
      <c r="AO56" s="126"/>
      <c r="AP56" s="126"/>
      <c r="AQ56" s="129" t="s">
        <v>84</v>
      </c>
      <c r="AR56" s="66"/>
      <c r="AS56" s="130">
        <v>0</v>
      </c>
      <c r="AT56" s="131">
        <f>ROUND(SUM(AV56:AW56),2)</f>
        <v>0</v>
      </c>
      <c r="AU56" s="132">
        <f>'03 - SO 901.03 - Rekonstr...'!P91</f>
        <v>0</v>
      </c>
      <c r="AV56" s="131">
        <f>'03 - SO 901.03 - Rekonstr...'!J35</f>
        <v>0</v>
      </c>
      <c r="AW56" s="131">
        <f>'03 - SO 901.03 - Rekonstr...'!J36</f>
        <v>0</v>
      </c>
      <c r="AX56" s="131">
        <f>'03 - SO 901.03 - Rekonstr...'!J37</f>
        <v>0</v>
      </c>
      <c r="AY56" s="131">
        <f>'03 - SO 901.03 - Rekonstr...'!J38</f>
        <v>0</v>
      </c>
      <c r="AZ56" s="131">
        <f>'03 - SO 901.03 - Rekonstr...'!F35</f>
        <v>0</v>
      </c>
      <c r="BA56" s="131">
        <f>'03 - SO 901.03 - Rekonstr...'!F36</f>
        <v>0</v>
      </c>
      <c r="BB56" s="131">
        <f>'03 - SO 901.03 - Rekonstr...'!F37</f>
        <v>0</v>
      </c>
      <c r="BC56" s="131">
        <f>'03 - SO 901.03 - Rekonstr...'!F38</f>
        <v>0</v>
      </c>
      <c r="BD56" s="133">
        <f>'03 - SO 901.03 - Rekonstr...'!F39</f>
        <v>0</v>
      </c>
      <c r="BE56" s="4"/>
      <c r="BT56" s="134" t="s">
        <v>80</v>
      </c>
      <c r="BV56" s="134" t="s">
        <v>74</v>
      </c>
      <c r="BW56" s="134" t="s">
        <v>85</v>
      </c>
      <c r="BX56" s="134" t="s">
        <v>79</v>
      </c>
      <c r="CL56" s="134" t="s">
        <v>19</v>
      </c>
    </row>
    <row r="57" s="4" customFormat="1" ht="24" customHeight="1">
      <c r="A57" s="125" t="s">
        <v>81</v>
      </c>
      <c r="B57" s="64"/>
      <c r="C57" s="126"/>
      <c r="D57" s="126"/>
      <c r="E57" s="127" t="s">
        <v>86</v>
      </c>
      <c r="F57" s="127"/>
      <c r="G57" s="127"/>
      <c r="H57" s="127"/>
      <c r="I57" s="127"/>
      <c r="J57" s="126"/>
      <c r="K57" s="127" t="s">
        <v>87</v>
      </c>
      <c r="L57" s="127"/>
      <c r="M57" s="127"/>
      <c r="N57" s="127"/>
      <c r="O57" s="127"/>
      <c r="P57" s="127"/>
      <c r="Q57" s="127"/>
      <c r="R57" s="127"/>
      <c r="S57" s="127"/>
      <c r="T57" s="127"/>
      <c r="U57" s="127"/>
      <c r="V57" s="127"/>
      <c r="W57" s="127"/>
      <c r="X57" s="127"/>
      <c r="Y57" s="127"/>
      <c r="Z57" s="127"/>
      <c r="AA57" s="127"/>
      <c r="AB57" s="127"/>
      <c r="AC57" s="127"/>
      <c r="AD57" s="127"/>
      <c r="AE57" s="127"/>
      <c r="AF57" s="127"/>
      <c r="AG57" s="128">
        <f>'07 - SO 901.07 – Rekonstr...'!J32</f>
        <v>0</v>
      </c>
      <c r="AH57" s="126"/>
      <c r="AI57" s="126"/>
      <c r="AJ57" s="126"/>
      <c r="AK57" s="126"/>
      <c r="AL57" s="126"/>
      <c r="AM57" s="126"/>
      <c r="AN57" s="128">
        <f>SUM(AG57,AT57)</f>
        <v>0</v>
      </c>
      <c r="AO57" s="126"/>
      <c r="AP57" s="126"/>
      <c r="AQ57" s="129" t="s">
        <v>84</v>
      </c>
      <c r="AR57" s="66"/>
      <c r="AS57" s="130">
        <v>0</v>
      </c>
      <c r="AT57" s="131">
        <f>ROUND(SUM(AV57:AW57),2)</f>
        <v>0</v>
      </c>
      <c r="AU57" s="132">
        <f>'07 - SO 901.07 – Rekonstr...'!P93</f>
        <v>0</v>
      </c>
      <c r="AV57" s="131">
        <f>'07 - SO 901.07 – Rekonstr...'!J35</f>
        <v>0</v>
      </c>
      <c r="AW57" s="131">
        <f>'07 - SO 901.07 – Rekonstr...'!J36</f>
        <v>0</v>
      </c>
      <c r="AX57" s="131">
        <f>'07 - SO 901.07 – Rekonstr...'!J37</f>
        <v>0</v>
      </c>
      <c r="AY57" s="131">
        <f>'07 - SO 901.07 – Rekonstr...'!J38</f>
        <v>0</v>
      </c>
      <c r="AZ57" s="131">
        <f>'07 - SO 901.07 – Rekonstr...'!F35</f>
        <v>0</v>
      </c>
      <c r="BA57" s="131">
        <f>'07 - SO 901.07 – Rekonstr...'!F36</f>
        <v>0</v>
      </c>
      <c r="BB57" s="131">
        <f>'07 - SO 901.07 – Rekonstr...'!F37</f>
        <v>0</v>
      </c>
      <c r="BC57" s="131">
        <f>'07 - SO 901.07 – Rekonstr...'!F38</f>
        <v>0</v>
      </c>
      <c r="BD57" s="133">
        <f>'07 - SO 901.07 – Rekonstr...'!F39</f>
        <v>0</v>
      </c>
      <c r="BE57" s="4"/>
      <c r="BT57" s="134" t="s">
        <v>80</v>
      </c>
      <c r="BV57" s="134" t="s">
        <v>74</v>
      </c>
      <c r="BW57" s="134" t="s">
        <v>88</v>
      </c>
      <c r="BX57" s="134" t="s">
        <v>79</v>
      </c>
      <c r="CL57" s="134" t="s">
        <v>19</v>
      </c>
    </row>
    <row r="58" s="4" customFormat="1" ht="24" customHeight="1">
      <c r="A58" s="125" t="s">
        <v>81</v>
      </c>
      <c r="B58" s="64"/>
      <c r="C58" s="126"/>
      <c r="D58" s="126"/>
      <c r="E58" s="127" t="s">
        <v>89</v>
      </c>
      <c r="F58" s="127"/>
      <c r="G58" s="127"/>
      <c r="H58" s="127"/>
      <c r="I58" s="127"/>
      <c r="J58" s="126"/>
      <c r="K58" s="127" t="s">
        <v>90</v>
      </c>
      <c r="L58" s="127"/>
      <c r="M58" s="127"/>
      <c r="N58" s="127"/>
      <c r="O58" s="127"/>
      <c r="P58" s="127"/>
      <c r="Q58" s="127"/>
      <c r="R58" s="127"/>
      <c r="S58" s="127"/>
      <c r="T58" s="127"/>
      <c r="U58" s="127"/>
      <c r="V58" s="127"/>
      <c r="W58" s="127"/>
      <c r="X58" s="127"/>
      <c r="Y58" s="127"/>
      <c r="Z58" s="127"/>
      <c r="AA58" s="127"/>
      <c r="AB58" s="127"/>
      <c r="AC58" s="127"/>
      <c r="AD58" s="127"/>
      <c r="AE58" s="127"/>
      <c r="AF58" s="127"/>
      <c r="AG58" s="128">
        <f>'08 - SO 901.08 – Zástěny ...'!J32</f>
        <v>0</v>
      </c>
      <c r="AH58" s="126"/>
      <c r="AI58" s="126"/>
      <c r="AJ58" s="126"/>
      <c r="AK58" s="126"/>
      <c r="AL58" s="126"/>
      <c r="AM58" s="126"/>
      <c r="AN58" s="128">
        <f>SUM(AG58,AT58)</f>
        <v>0</v>
      </c>
      <c r="AO58" s="126"/>
      <c r="AP58" s="126"/>
      <c r="AQ58" s="129" t="s">
        <v>84</v>
      </c>
      <c r="AR58" s="66"/>
      <c r="AS58" s="135">
        <v>0</v>
      </c>
      <c r="AT58" s="136">
        <f>ROUND(SUM(AV58:AW58),2)</f>
        <v>0</v>
      </c>
      <c r="AU58" s="137">
        <f>'08 - SO 901.08 – Zástěny ...'!P87</f>
        <v>0</v>
      </c>
      <c r="AV58" s="136">
        <f>'08 - SO 901.08 – Zástěny ...'!J35</f>
        <v>0</v>
      </c>
      <c r="AW58" s="136">
        <f>'08 - SO 901.08 – Zástěny ...'!J36</f>
        <v>0</v>
      </c>
      <c r="AX58" s="136">
        <f>'08 - SO 901.08 – Zástěny ...'!J37</f>
        <v>0</v>
      </c>
      <c r="AY58" s="136">
        <f>'08 - SO 901.08 – Zástěny ...'!J38</f>
        <v>0</v>
      </c>
      <c r="AZ58" s="136">
        <f>'08 - SO 901.08 – Zástěny ...'!F35</f>
        <v>0</v>
      </c>
      <c r="BA58" s="136">
        <f>'08 - SO 901.08 – Zástěny ...'!F36</f>
        <v>0</v>
      </c>
      <c r="BB58" s="136">
        <f>'08 - SO 901.08 – Zástěny ...'!F37</f>
        <v>0</v>
      </c>
      <c r="BC58" s="136">
        <f>'08 - SO 901.08 – Zástěny ...'!F38</f>
        <v>0</v>
      </c>
      <c r="BD58" s="138">
        <f>'08 - SO 901.08 – Zástěny ...'!F39</f>
        <v>0</v>
      </c>
      <c r="BE58" s="4"/>
      <c r="BT58" s="134" t="s">
        <v>80</v>
      </c>
      <c r="BV58" s="134" t="s">
        <v>74</v>
      </c>
      <c r="BW58" s="134" t="s">
        <v>91</v>
      </c>
      <c r="BX58" s="134" t="s">
        <v>79</v>
      </c>
      <c r="CL58" s="134" t="s">
        <v>19</v>
      </c>
    </row>
    <row r="59" s="2" customFormat="1" ht="30" customHeight="1">
      <c r="A59" s="39"/>
      <c r="B59" s="40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F59" s="41"/>
      <c r="AG59" s="41"/>
      <c r="AH59" s="41"/>
      <c r="AI59" s="41"/>
      <c r="AJ59" s="41"/>
      <c r="AK59" s="41"/>
      <c r="AL59" s="41"/>
      <c r="AM59" s="41"/>
      <c r="AN59" s="41"/>
      <c r="AO59" s="41"/>
      <c r="AP59" s="41"/>
      <c r="AQ59" s="41"/>
      <c r="AR59" s="45"/>
      <c r="AS59" s="39"/>
      <c r="AT59" s="39"/>
      <c r="AU59" s="39"/>
      <c r="AV59" s="39"/>
      <c r="AW59" s="39"/>
      <c r="AX59" s="39"/>
      <c r="AY59" s="39"/>
      <c r="AZ59" s="39"/>
      <c r="BA59" s="39"/>
      <c r="BB59" s="39"/>
      <c r="BC59" s="39"/>
      <c r="BD59" s="39"/>
      <c r="BE59" s="39"/>
    </row>
    <row r="60" s="2" customFormat="1" ht="6.96" customHeight="1">
      <c r="A60" s="39"/>
      <c r="B60" s="60"/>
      <c r="C60" s="61"/>
      <c r="D60" s="61"/>
      <c r="E60" s="61"/>
      <c r="F60" s="61"/>
      <c r="G60" s="61"/>
      <c r="H60" s="61"/>
      <c r="I60" s="61"/>
      <c r="J60" s="61"/>
      <c r="K60" s="61"/>
      <c r="L60" s="61"/>
      <c r="M60" s="61"/>
      <c r="N60" s="61"/>
      <c r="O60" s="61"/>
      <c r="P60" s="61"/>
      <c r="Q60" s="61"/>
      <c r="R60" s="61"/>
      <c r="S60" s="61"/>
      <c r="T60" s="61"/>
      <c r="U60" s="61"/>
      <c r="V60" s="61"/>
      <c r="W60" s="61"/>
      <c r="X60" s="61"/>
      <c r="Y60" s="61"/>
      <c r="Z60" s="61"/>
      <c r="AA60" s="61"/>
      <c r="AB60" s="61"/>
      <c r="AC60" s="61"/>
      <c r="AD60" s="61"/>
      <c r="AE60" s="61"/>
      <c r="AF60" s="61"/>
      <c r="AG60" s="61"/>
      <c r="AH60" s="61"/>
      <c r="AI60" s="61"/>
      <c r="AJ60" s="61"/>
      <c r="AK60" s="61"/>
      <c r="AL60" s="61"/>
      <c r="AM60" s="61"/>
      <c r="AN60" s="61"/>
      <c r="AO60" s="61"/>
      <c r="AP60" s="61"/>
      <c r="AQ60" s="61"/>
      <c r="AR60" s="45"/>
      <c r="AS60" s="39"/>
      <c r="AT60" s="39"/>
      <c r="AU60" s="39"/>
      <c r="AV60" s="39"/>
      <c r="AW60" s="39"/>
      <c r="AX60" s="39"/>
      <c r="AY60" s="39"/>
      <c r="AZ60" s="39"/>
      <c r="BA60" s="39"/>
      <c r="BB60" s="39"/>
      <c r="BC60" s="39"/>
      <c r="BD60" s="39"/>
      <c r="BE60" s="39"/>
    </row>
  </sheetData>
  <sheetProtection sheet="1" formatColumns="0" formatRows="0" objects="1" scenarios="1" spinCount="100000" saltValue="9gEOxNiYy1l4i5HRwhgj4UD1rTOk4/i6IrT5o15EzTl+H1PCmAiJsd01JpF3xm4ITzCNOqTb76cxfKVPuCNkKg==" hashValue="K0JedOJCTeFg5sE8Fu9sRjSZqGGqzE1M/pJqWWhJiaoA5PFd6t8/UTiN1Hxr6q0oeT+/ubNvqWxwLkwWxAmc4A==" algorithmName="SHA-512" password="CC35"/>
  <mergeCells count="54">
    <mergeCell ref="L45:AO45"/>
    <mergeCell ref="AM47:AN47"/>
    <mergeCell ref="AS49:AT51"/>
    <mergeCell ref="AM49:AP49"/>
    <mergeCell ref="AM50:AP50"/>
    <mergeCell ref="C52:G52"/>
    <mergeCell ref="AG52:AM52"/>
    <mergeCell ref="AN52:AP52"/>
    <mergeCell ref="I52:AF52"/>
    <mergeCell ref="AG55:AM55"/>
    <mergeCell ref="AN55:AP55"/>
    <mergeCell ref="J55:AF55"/>
    <mergeCell ref="D55:H55"/>
    <mergeCell ref="AN56:AP56"/>
    <mergeCell ref="E56:I56"/>
    <mergeCell ref="K56:AF56"/>
    <mergeCell ref="AG56:AM56"/>
    <mergeCell ref="K57:AF57"/>
    <mergeCell ref="AN57:AP57"/>
    <mergeCell ref="E57:I57"/>
    <mergeCell ref="AG57:AM57"/>
    <mergeCell ref="AG58:AM58"/>
    <mergeCell ref="AN58:AP58"/>
    <mergeCell ref="E58:I58"/>
    <mergeCell ref="K58:AF58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</mergeCells>
  <hyperlinks>
    <hyperlink ref="A56" location="'03 - SO 901.03 - Rekonstr...'!C2" display="/"/>
    <hyperlink ref="A57" location="'07 - SO 901.07 – Rekonstr...'!C2" display="/"/>
    <hyperlink ref="A58" location="'08 - SO 901.08 – Zástěny 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851563" style="1" customWidth="1"/>
    <col min="2" max="2" width="1.148438" style="1" customWidth="1"/>
    <col min="3" max="3" width="4.421875" style="1" customWidth="1"/>
    <col min="4" max="4" width="4.574219" style="1" customWidth="1"/>
    <col min="5" max="5" width="18.28125" style="1" customWidth="1"/>
    <col min="6" max="6" width="108.0039" style="1" customWidth="1"/>
    <col min="7" max="7" width="8.003906" style="1" customWidth="1"/>
    <col min="8" max="8" width="12.28125" style="1" customWidth="1"/>
    <col min="9" max="9" width="21.57422" style="1" customWidth="1"/>
    <col min="10" max="10" width="21.57422" style="1" customWidth="1"/>
    <col min="11" max="11" width="21.57422" style="1" customWidth="1"/>
    <col min="12" max="12" width="10.00391" style="1" customWidth="1"/>
    <col min="13" max="13" width="11.57422" style="1" hidden="1" customWidth="1"/>
    <col min="14" max="14" width="9.140625" style="1" hidden="1"/>
    <col min="15" max="15" width="15.14063" style="1" hidden="1" customWidth="1"/>
    <col min="16" max="16" width="15.14063" style="1" hidden="1" customWidth="1"/>
    <col min="17" max="17" width="15.14063" style="1" hidden="1" customWidth="1"/>
    <col min="18" max="18" width="15.14063" style="1" hidden="1" customWidth="1"/>
    <col min="19" max="19" width="15.14063" style="1" hidden="1" customWidth="1"/>
    <col min="20" max="20" width="15.14063" style="1" hidden="1" customWidth="1"/>
    <col min="21" max="21" width="17.42188" style="1" hidden="1" customWidth="1"/>
    <col min="22" max="22" width="13.14063" style="1" customWidth="1"/>
    <col min="23" max="23" width="17.42188" style="1" customWidth="1"/>
    <col min="24" max="24" width="13.14063" style="1" customWidth="1"/>
    <col min="25" max="25" width="16.00391" style="1" customWidth="1"/>
    <col min="26" max="26" width="11.71094" style="1" customWidth="1"/>
    <col min="27" max="27" width="16.00391" style="1" customWidth="1"/>
    <col min="28" max="28" width="17.42188" style="1" customWidth="1"/>
    <col min="29" max="29" width="11.71094" style="1" customWidth="1"/>
    <col min="30" max="30" width="16.00391" style="1" customWidth="1"/>
    <col min="31" max="31" width="17.42188" style="1" customWidth="1"/>
    <col min="44" max="44" width="9.140625" style="1" hidden="1"/>
    <col min="45" max="45" width="9.140625" style="1" hidden="1"/>
    <col min="46" max="46" width="9.140625" style="1" hidden="1"/>
    <col min="47" max="47" width="9.140625" style="1" hidden="1"/>
    <col min="48" max="48" width="9.140625" style="1" hidden="1"/>
    <col min="49" max="49" width="9.140625" style="1" hidden="1"/>
    <col min="50" max="50" width="9.140625" style="1" hidden="1"/>
    <col min="51" max="51" width="9.140625" style="1" hidden="1"/>
    <col min="52" max="52" width="9.140625" style="1" hidden="1"/>
    <col min="53" max="53" width="9.140625" style="1" hidden="1"/>
    <col min="54" max="54" width="9.140625" style="1" hidden="1"/>
    <col min="55" max="55" width="9.140625" style="1" hidden="1"/>
    <col min="56" max="56" width="9.140625" style="1" hidden="1"/>
    <col min="57" max="57" width="9.140625" style="1" hidden="1"/>
    <col min="58" max="58" width="9.140625" style="1" hidden="1"/>
    <col min="59" max="59" width="9.140625" style="1" hidden="1"/>
    <col min="60" max="60" width="9.140625" style="1" hidden="1"/>
    <col min="61" max="61" width="9.140625" style="1" hidden="1"/>
    <col min="62" max="62" width="9.140625" style="1" hidden="1"/>
    <col min="63" max="63" width="9.140625" style="1" hidden="1"/>
    <col min="64" max="64" width="9.140625" style="1" hidden="1"/>
    <col min="65" max="65" width="9.140625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85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80</v>
      </c>
    </row>
    <row r="4" s="1" customFormat="1" ht="24.96" customHeight="1">
      <c r="B4" s="21"/>
      <c r="D4" s="141" t="s">
        <v>92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4.4" customHeight="1">
      <c r="B7" s="21"/>
      <c r="E7" s="144" t="str">
        <f>'Rekapitulace stavby'!K6</f>
        <v>REGENERACE SÍDLIŠTĚ KAMENEC - 3.etapa</v>
      </c>
      <c r="F7" s="143"/>
      <c r="G7" s="143"/>
      <c r="H7" s="143"/>
      <c r="L7" s="21"/>
    </row>
    <row r="8" s="1" customFormat="1" ht="12" customHeight="1">
      <c r="B8" s="21"/>
      <c r="D8" s="143" t="s">
        <v>93</v>
      </c>
      <c r="L8" s="21"/>
    </row>
    <row r="9" s="2" customFormat="1" ht="14.4" customHeight="1">
      <c r="A9" s="39"/>
      <c r="B9" s="45"/>
      <c r="C9" s="39"/>
      <c r="D9" s="39"/>
      <c r="E9" s="144" t="s">
        <v>94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3" t="s">
        <v>95</v>
      </c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4.4" customHeight="1">
      <c r="A11" s="39"/>
      <c r="B11" s="45"/>
      <c r="C11" s="39"/>
      <c r="D11" s="39"/>
      <c r="E11" s="146" t="s">
        <v>96</v>
      </c>
      <c r="F11" s="39"/>
      <c r="G11" s="39"/>
      <c r="H11" s="39"/>
      <c r="I11" s="39"/>
      <c r="J11" s="39"/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3" t="s">
        <v>18</v>
      </c>
      <c r="E13" s="39"/>
      <c r="F13" s="134" t="s">
        <v>19</v>
      </c>
      <c r="G13" s="39"/>
      <c r="H13" s="39"/>
      <c r="I13" s="143" t="s">
        <v>20</v>
      </c>
      <c r="J13" s="134" t="s">
        <v>19</v>
      </c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21</v>
      </c>
      <c r="E14" s="39"/>
      <c r="F14" s="134" t="s">
        <v>22</v>
      </c>
      <c r="G14" s="39"/>
      <c r="H14" s="39"/>
      <c r="I14" s="143" t="s">
        <v>23</v>
      </c>
      <c r="J14" s="147" t="str">
        <f>'Rekapitulace stavby'!AN8</f>
        <v>4. 9. 2020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3" t="s">
        <v>25</v>
      </c>
      <c r="E16" s="39"/>
      <c r="F16" s="39"/>
      <c r="G16" s="39"/>
      <c r="H16" s="39"/>
      <c r="I16" s="143" t="s">
        <v>26</v>
      </c>
      <c r="J16" s="134" t="s">
        <v>19</v>
      </c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">
        <v>27</v>
      </c>
      <c r="F17" s="39"/>
      <c r="G17" s="39"/>
      <c r="H17" s="39"/>
      <c r="I17" s="143" t="s">
        <v>28</v>
      </c>
      <c r="J17" s="134" t="s">
        <v>19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3" t="s">
        <v>29</v>
      </c>
      <c r="E19" s="39"/>
      <c r="F19" s="39"/>
      <c r="G19" s="39"/>
      <c r="H19" s="39"/>
      <c r="I19" s="143" t="s">
        <v>26</v>
      </c>
      <c r="J19" s="34" t="str">
        <f>'Rekapitulace stavby'!AN13</f>
        <v>Vyplň údaj</v>
      </c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3" t="s">
        <v>28</v>
      </c>
      <c r="J20" s="34" t="str">
        <f>'Rekapitulace stavby'!AN14</f>
        <v>Vyplň údaj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3" t="s">
        <v>31</v>
      </c>
      <c r="E22" s="39"/>
      <c r="F22" s="39"/>
      <c r="G22" s="39"/>
      <c r="H22" s="39"/>
      <c r="I22" s="143" t="s">
        <v>26</v>
      </c>
      <c r="J22" s="134" t="s">
        <v>19</v>
      </c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">
        <v>32</v>
      </c>
      <c r="F23" s="39"/>
      <c r="G23" s="39"/>
      <c r="H23" s="39"/>
      <c r="I23" s="143" t="s">
        <v>28</v>
      </c>
      <c r="J23" s="134" t="s">
        <v>19</v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3" t="s">
        <v>34</v>
      </c>
      <c r="E25" s="39"/>
      <c r="F25" s="39"/>
      <c r="G25" s="39"/>
      <c r="H25" s="39"/>
      <c r="I25" s="143" t="s">
        <v>26</v>
      </c>
      <c r="J25" s="134" t="s">
        <v>19</v>
      </c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">
        <v>35</v>
      </c>
      <c r="F26" s="39"/>
      <c r="G26" s="39"/>
      <c r="H26" s="39"/>
      <c r="I26" s="143" t="s">
        <v>28</v>
      </c>
      <c r="J26" s="134" t="s">
        <v>19</v>
      </c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3" t="s">
        <v>36</v>
      </c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4.4" customHeight="1">
      <c r="A29" s="148"/>
      <c r="B29" s="149"/>
      <c r="C29" s="148"/>
      <c r="D29" s="148"/>
      <c r="E29" s="150" t="s">
        <v>19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38</v>
      </c>
      <c r="E32" s="39"/>
      <c r="F32" s="39"/>
      <c r="G32" s="39"/>
      <c r="H32" s="39"/>
      <c r="I32" s="39"/>
      <c r="J32" s="154">
        <f>ROUND(J91, 2)</f>
        <v>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2"/>
      <c r="E33" s="152"/>
      <c r="F33" s="152"/>
      <c r="G33" s="152"/>
      <c r="H33" s="152"/>
      <c r="I33" s="152"/>
      <c r="J33" s="152"/>
      <c r="K33" s="152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40</v>
      </c>
      <c r="G34" s="39"/>
      <c r="H34" s="39"/>
      <c r="I34" s="155" t="s">
        <v>39</v>
      </c>
      <c r="J34" s="155" t="s">
        <v>41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42</v>
      </c>
      <c r="E35" s="143" t="s">
        <v>43</v>
      </c>
      <c r="F35" s="157">
        <f>ROUND((SUM(BE91:BE168)),  2)</f>
        <v>0</v>
      </c>
      <c r="G35" s="39"/>
      <c r="H35" s="39"/>
      <c r="I35" s="158">
        <v>0.20999999999999999</v>
      </c>
      <c r="J35" s="157">
        <f>ROUND(((SUM(BE91:BE168))*I35),  2)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3" t="s">
        <v>44</v>
      </c>
      <c r="F36" s="157">
        <f>ROUND((SUM(BF91:BF168)),  2)</f>
        <v>0</v>
      </c>
      <c r="G36" s="39"/>
      <c r="H36" s="39"/>
      <c r="I36" s="158">
        <v>0.14999999999999999</v>
      </c>
      <c r="J36" s="157">
        <f>ROUND(((SUM(BF91:BF168))*I36),  2)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45</v>
      </c>
      <c r="F37" s="157">
        <f>ROUND((SUM(BG91:BG168)),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46</v>
      </c>
      <c r="F38" s="157">
        <f>ROUND((SUM(BH91:BH168)),  2)</f>
        <v>0</v>
      </c>
      <c r="G38" s="39"/>
      <c r="H38" s="39"/>
      <c r="I38" s="158">
        <v>0.14999999999999999</v>
      </c>
      <c r="J38" s="157">
        <f>0</f>
        <v>0</v>
      </c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47</v>
      </c>
      <c r="F39" s="157">
        <f>ROUND((SUM(BI91:BI168)),  2)</f>
        <v>0</v>
      </c>
      <c r="G39" s="39"/>
      <c r="H39" s="39"/>
      <c r="I39" s="158">
        <v>0</v>
      </c>
      <c r="J39" s="157">
        <f>0</f>
        <v>0</v>
      </c>
      <c r="K39" s="39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48</v>
      </c>
      <c r="E41" s="161"/>
      <c r="F41" s="161"/>
      <c r="G41" s="162" t="s">
        <v>49</v>
      </c>
      <c r="H41" s="163" t="s">
        <v>50</v>
      </c>
      <c r="I41" s="161"/>
      <c r="J41" s="164">
        <f>SUM(J32:J39)</f>
        <v>0</v>
      </c>
      <c r="K41" s="165"/>
      <c r="L41" s="14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97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4.4" customHeight="1">
      <c r="A50" s="39"/>
      <c r="B50" s="40"/>
      <c r="C50" s="41"/>
      <c r="D50" s="41"/>
      <c r="E50" s="170" t="str">
        <f>E7</f>
        <v>REGENERACE SÍDLIŠTĚ KAMENEC - 3.etapa</v>
      </c>
      <c r="F50" s="33"/>
      <c r="G50" s="33"/>
      <c r="H50" s="33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93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4.4" customHeight="1">
      <c r="A52" s="39"/>
      <c r="B52" s="40"/>
      <c r="C52" s="41"/>
      <c r="D52" s="41"/>
      <c r="E52" s="170" t="s">
        <v>94</v>
      </c>
      <c r="F52" s="41"/>
      <c r="G52" s="41"/>
      <c r="H52" s="41"/>
      <c r="I52" s="41"/>
      <c r="J52" s="41"/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95</v>
      </c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4.4" customHeight="1">
      <c r="A54" s="39"/>
      <c r="B54" s="40"/>
      <c r="C54" s="41"/>
      <c r="D54" s="41"/>
      <c r="E54" s="70" t="str">
        <f>E11</f>
        <v>03 - SO 901.03 - Rekonstrukce sportovního hřiště u domu Bohumínská č. 64</v>
      </c>
      <c r="F54" s="41"/>
      <c r="G54" s="41"/>
      <c r="H54" s="41"/>
      <c r="I54" s="41"/>
      <c r="J54" s="41"/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 xml:space="preserve"> </v>
      </c>
      <c r="G56" s="41"/>
      <c r="H56" s="41"/>
      <c r="I56" s="33" t="s">
        <v>23</v>
      </c>
      <c r="J56" s="73" t="str">
        <f>IF(J14="","",J14)</f>
        <v>4. 9. 2020</v>
      </c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26.4" customHeight="1">
      <c r="A58" s="39"/>
      <c r="B58" s="40"/>
      <c r="C58" s="33" t="s">
        <v>25</v>
      </c>
      <c r="D58" s="41"/>
      <c r="E58" s="41"/>
      <c r="F58" s="28" t="str">
        <f>E17</f>
        <v xml:space="preserve">Městský obvod Slezská Ostrava </v>
      </c>
      <c r="G58" s="41"/>
      <c r="H58" s="41"/>
      <c r="I58" s="33" t="s">
        <v>31</v>
      </c>
      <c r="J58" s="37" t="str">
        <f>E23</f>
        <v>img. Pavel Obroučka</v>
      </c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6" customHeight="1">
      <c r="A59" s="39"/>
      <c r="B59" s="40"/>
      <c r="C59" s="33" t="s">
        <v>29</v>
      </c>
      <c r="D59" s="41"/>
      <c r="E59" s="41"/>
      <c r="F59" s="28" t="str">
        <f>IF(E20="","",E20)</f>
        <v>Vyplň údaj</v>
      </c>
      <c r="G59" s="41"/>
      <c r="H59" s="41"/>
      <c r="I59" s="33" t="s">
        <v>34</v>
      </c>
      <c r="J59" s="37" t="str">
        <f>E26</f>
        <v>Kolková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1" t="s">
        <v>98</v>
      </c>
      <c r="D61" s="172"/>
      <c r="E61" s="172"/>
      <c r="F61" s="172"/>
      <c r="G61" s="172"/>
      <c r="H61" s="172"/>
      <c r="I61" s="172"/>
      <c r="J61" s="173" t="s">
        <v>99</v>
      </c>
      <c r="K61" s="172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4" t="s">
        <v>70</v>
      </c>
      <c r="D63" s="41"/>
      <c r="E63" s="41"/>
      <c r="F63" s="41"/>
      <c r="G63" s="41"/>
      <c r="H63" s="41"/>
      <c r="I63" s="41"/>
      <c r="J63" s="103">
        <f>J91</f>
        <v>0</v>
      </c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100</v>
      </c>
    </row>
    <row r="64" s="9" customFormat="1" ht="24.96" customHeight="1">
      <c r="A64" s="9"/>
      <c r="B64" s="175"/>
      <c r="C64" s="176"/>
      <c r="D64" s="177" t="s">
        <v>101</v>
      </c>
      <c r="E64" s="178"/>
      <c r="F64" s="178"/>
      <c r="G64" s="178"/>
      <c r="H64" s="178"/>
      <c r="I64" s="178"/>
      <c r="J64" s="179">
        <f>J92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1"/>
      <c r="C65" s="126"/>
      <c r="D65" s="182" t="s">
        <v>102</v>
      </c>
      <c r="E65" s="183"/>
      <c r="F65" s="183"/>
      <c r="G65" s="183"/>
      <c r="H65" s="183"/>
      <c r="I65" s="183"/>
      <c r="J65" s="184">
        <f>J93</f>
        <v>0</v>
      </c>
      <c r="K65" s="126"/>
      <c r="L65" s="18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1"/>
      <c r="C66" s="126"/>
      <c r="D66" s="182" t="s">
        <v>103</v>
      </c>
      <c r="E66" s="183"/>
      <c r="F66" s="183"/>
      <c r="G66" s="183"/>
      <c r="H66" s="183"/>
      <c r="I66" s="183"/>
      <c r="J66" s="184">
        <f>J125</f>
        <v>0</v>
      </c>
      <c r="K66" s="126"/>
      <c r="L66" s="18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1"/>
      <c r="C67" s="126"/>
      <c r="D67" s="182" t="s">
        <v>104</v>
      </c>
      <c r="E67" s="183"/>
      <c r="F67" s="183"/>
      <c r="G67" s="183"/>
      <c r="H67" s="183"/>
      <c r="I67" s="183"/>
      <c r="J67" s="184">
        <f>J136</f>
        <v>0</v>
      </c>
      <c r="K67" s="126"/>
      <c r="L67" s="185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1"/>
      <c r="C68" s="126"/>
      <c r="D68" s="182" t="s">
        <v>105</v>
      </c>
      <c r="E68" s="183"/>
      <c r="F68" s="183"/>
      <c r="G68" s="183"/>
      <c r="H68" s="183"/>
      <c r="I68" s="183"/>
      <c r="J68" s="184">
        <f>J156</f>
        <v>0</v>
      </c>
      <c r="K68" s="126"/>
      <c r="L68" s="185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1"/>
      <c r="C69" s="126"/>
      <c r="D69" s="182" t="s">
        <v>106</v>
      </c>
      <c r="E69" s="183"/>
      <c r="F69" s="183"/>
      <c r="G69" s="183"/>
      <c r="H69" s="183"/>
      <c r="I69" s="183"/>
      <c r="J69" s="184">
        <f>J166</f>
        <v>0</v>
      </c>
      <c r="K69" s="126"/>
      <c r="L69" s="185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2" customFormat="1" ht="21.84" customHeight="1">
      <c r="A70" s="39"/>
      <c r="B70" s="40"/>
      <c r="C70" s="41"/>
      <c r="D70" s="41"/>
      <c r="E70" s="41"/>
      <c r="F70" s="41"/>
      <c r="G70" s="41"/>
      <c r="H70" s="41"/>
      <c r="I70" s="41"/>
      <c r="J70" s="41"/>
      <c r="K70" s="41"/>
      <c r="L70" s="14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6.96" customHeight="1">
      <c r="A71" s="39"/>
      <c r="B71" s="60"/>
      <c r="C71" s="61"/>
      <c r="D71" s="61"/>
      <c r="E71" s="61"/>
      <c r="F71" s="61"/>
      <c r="G71" s="61"/>
      <c r="H71" s="61"/>
      <c r="I71" s="61"/>
      <c r="J71" s="61"/>
      <c r="K71" s="61"/>
      <c r="L71" s="14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5" s="2" customFormat="1" ht="6.96" customHeight="1">
      <c r="A75" s="39"/>
      <c r="B75" s="62"/>
      <c r="C75" s="63"/>
      <c r="D75" s="63"/>
      <c r="E75" s="63"/>
      <c r="F75" s="63"/>
      <c r="G75" s="63"/>
      <c r="H75" s="63"/>
      <c r="I75" s="63"/>
      <c r="J75" s="63"/>
      <c r="K75" s="63"/>
      <c r="L75" s="14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24.96" customHeight="1">
      <c r="A76" s="39"/>
      <c r="B76" s="40"/>
      <c r="C76" s="24" t="s">
        <v>107</v>
      </c>
      <c r="D76" s="41"/>
      <c r="E76" s="41"/>
      <c r="F76" s="41"/>
      <c r="G76" s="41"/>
      <c r="H76" s="41"/>
      <c r="I76" s="41"/>
      <c r="J76" s="41"/>
      <c r="K76" s="41"/>
      <c r="L76" s="14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4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16</v>
      </c>
      <c r="D78" s="41"/>
      <c r="E78" s="41"/>
      <c r="F78" s="41"/>
      <c r="G78" s="41"/>
      <c r="H78" s="41"/>
      <c r="I78" s="41"/>
      <c r="J78" s="41"/>
      <c r="K78" s="41"/>
      <c r="L78" s="14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4.4" customHeight="1">
      <c r="A79" s="39"/>
      <c r="B79" s="40"/>
      <c r="C79" s="41"/>
      <c r="D79" s="41"/>
      <c r="E79" s="170" t="str">
        <f>E7</f>
        <v>REGENERACE SÍDLIŠTĚ KAMENEC - 3.etapa</v>
      </c>
      <c r="F79" s="33"/>
      <c r="G79" s="33"/>
      <c r="H79" s="33"/>
      <c r="I79" s="41"/>
      <c r="J79" s="41"/>
      <c r="K79" s="41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1" customFormat="1" ht="12" customHeight="1">
      <c r="B80" s="22"/>
      <c r="C80" s="33" t="s">
        <v>93</v>
      </c>
      <c r="D80" s="23"/>
      <c r="E80" s="23"/>
      <c r="F80" s="23"/>
      <c r="G80" s="23"/>
      <c r="H80" s="23"/>
      <c r="I80" s="23"/>
      <c r="J80" s="23"/>
      <c r="K80" s="23"/>
      <c r="L80" s="21"/>
    </row>
    <row r="81" s="2" customFormat="1" ht="14.4" customHeight="1">
      <c r="A81" s="39"/>
      <c r="B81" s="40"/>
      <c r="C81" s="41"/>
      <c r="D81" s="41"/>
      <c r="E81" s="170" t="s">
        <v>94</v>
      </c>
      <c r="F81" s="41"/>
      <c r="G81" s="41"/>
      <c r="H81" s="41"/>
      <c r="I81" s="41"/>
      <c r="J81" s="41"/>
      <c r="K81" s="41"/>
      <c r="L81" s="14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2" customHeight="1">
      <c r="A82" s="39"/>
      <c r="B82" s="40"/>
      <c r="C82" s="33" t="s">
        <v>95</v>
      </c>
      <c r="D82" s="41"/>
      <c r="E82" s="41"/>
      <c r="F82" s="41"/>
      <c r="G82" s="41"/>
      <c r="H82" s="41"/>
      <c r="I82" s="41"/>
      <c r="J82" s="41"/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4.4" customHeight="1">
      <c r="A83" s="39"/>
      <c r="B83" s="40"/>
      <c r="C83" s="41"/>
      <c r="D83" s="41"/>
      <c r="E83" s="70" t="str">
        <f>E11</f>
        <v>03 - SO 901.03 - Rekonstrukce sportovního hřiště u domu Bohumínská č. 64</v>
      </c>
      <c r="F83" s="41"/>
      <c r="G83" s="41"/>
      <c r="H83" s="41"/>
      <c r="I83" s="41"/>
      <c r="J83" s="41"/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6.96" customHeight="1">
      <c r="A84" s="39"/>
      <c r="B84" s="40"/>
      <c r="C84" s="41"/>
      <c r="D84" s="41"/>
      <c r="E84" s="41"/>
      <c r="F84" s="41"/>
      <c r="G84" s="41"/>
      <c r="H84" s="41"/>
      <c r="I84" s="41"/>
      <c r="J84" s="41"/>
      <c r="K84" s="41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2" customHeight="1">
      <c r="A85" s="39"/>
      <c r="B85" s="40"/>
      <c r="C85" s="33" t="s">
        <v>21</v>
      </c>
      <c r="D85" s="41"/>
      <c r="E85" s="41"/>
      <c r="F85" s="28" t="str">
        <f>F14</f>
        <v xml:space="preserve"> </v>
      </c>
      <c r="G85" s="41"/>
      <c r="H85" s="41"/>
      <c r="I85" s="33" t="s">
        <v>23</v>
      </c>
      <c r="J85" s="73" t="str">
        <f>IF(J14="","",J14)</f>
        <v>4. 9. 2020</v>
      </c>
      <c r="K85" s="41"/>
      <c r="L85" s="14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14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26.4" customHeight="1">
      <c r="A87" s="39"/>
      <c r="B87" s="40"/>
      <c r="C87" s="33" t="s">
        <v>25</v>
      </c>
      <c r="D87" s="41"/>
      <c r="E87" s="41"/>
      <c r="F87" s="28" t="str">
        <f>E17</f>
        <v xml:space="preserve">Městský obvod Slezská Ostrava </v>
      </c>
      <c r="G87" s="41"/>
      <c r="H87" s="41"/>
      <c r="I87" s="33" t="s">
        <v>31</v>
      </c>
      <c r="J87" s="37" t="str">
        <f>E23</f>
        <v>img. Pavel Obroučka</v>
      </c>
      <c r="K87" s="41"/>
      <c r="L87" s="14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5.6" customHeight="1">
      <c r="A88" s="39"/>
      <c r="B88" s="40"/>
      <c r="C88" s="33" t="s">
        <v>29</v>
      </c>
      <c r="D88" s="41"/>
      <c r="E88" s="41"/>
      <c r="F88" s="28" t="str">
        <f>IF(E20="","",E20)</f>
        <v>Vyplň údaj</v>
      </c>
      <c r="G88" s="41"/>
      <c r="H88" s="41"/>
      <c r="I88" s="33" t="s">
        <v>34</v>
      </c>
      <c r="J88" s="37" t="str">
        <f>E26</f>
        <v>Kolková</v>
      </c>
      <c r="K88" s="41"/>
      <c r="L88" s="14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0.32" customHeight="1">
      <c r="A89" s="39"/>
      <c r="B89" s="40"/>
      <c r="C89" s="41"/>
      <c r="D89" s="41"/>
      <c r="E89" s="41"/>
      <c r="F89" s="41"/>
      <c r="G89" s="41"/>
      <c r="H89" s="41"/>
      <c r="I89" s="41"/>
      <c r="J89" s="41"/>
      <c r="K89" s="41"/>
      <c r="L89" s="145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11" customFormat="1" ht="29.28" customHeight="1">
      <c r="A90" s="186"/>
      <c r="B90" s="187"/>
      <c r="C90" s="188" t="s">
        <v>108</v>
      </c>
      <c r="D90" s="189" t="s">
        <v>57</v>
      </c>
      <c r="E90" s="189" t="s">
        <v>53</v>
      </c>
      <c r="F90" s="189" t="s">
        <v>54</v>
      </c>
      <c r="G90" s="189" t="s">
        <v>109</v>
      </c>
      <c r="H90" s="189" t="s">
        <v>110</v>
      </c>
      <c r="I90" s="189" t="s">
        <v>111</v>
      </c>
      <c r="J90" s="189" t="s">
        <v>99</v>
      </c>
      <c r="K90" s="190" t="s">
        <v>112</v>
      </c>
      <c r="L90" s="191"/>
      <c r="M90" s="93" t="s">
        <v>19</v>
      </c>
      <c r="N90" s="94" t="s">
        <v>42</v>
      </c>
      <c r="O90" s="94" t="s">
        <v>113</v>
      </c>
      <c r="P90" s="94" t="s">
        <v>114</v>
      </c>
      <c r="Q90" s="94" t="s">
        <v>115</v>
      </c>
      <c r="R90" s="94" t="s">
        <v>116</v>
      </c>
      <c r="S90" s="94" t="s">
        <v>117</v>
      </c>
      <c r="T90" s="95" t="s">
        <v>118</v>
      </c>
      <c r="U90" s="186"/>
      <c r="V90" s="186"/>
      <c r="W90" s="186"/>
      <c r="X90" s="186"/>
      <c r="Y90" s="186"/>
      <c r="Z90" s="186"/>
      <c r="AA90" s="186"/>
      <c r="AB90" s="186"/>
      <c r="AC90" s="186"/>
      <c r="AD90" s="186"/>
      <c r="AE90" s="186"/>
    </row>
    <row r="91" s="2" customFormat="1" ht="22.8" customHeight="1">
      <c r="A91" s="39"/>
      <c r="B91" s="40"/>
      <c r="C91" s="100" t="s">
        <v>119</v>
      </c>
      <c r="D91" s="41"/>
      <c r="E91" s="41"/>
      <c r="F91" s="41"/>
      <c r="G91" s="41"/>
      <c r="H91" s="41"/>
      <c r="I91" s="41"/>
      <c r="J91" s="192">
        <f>BK91</f>
        <v>0</v>
      </c>
      <c r="K91" s="41"/>
      <c r="L91" s="45"/>
      <c r="M91" s="96"/>
      <c r="N91" s="193"/>
      <c r="O91" s="97"/>
      <c r="P91" s="194">
        <f>P92</f>
        <v>0</v>
      </c>
      <c r="Q91" s="97"/>
      <c r="R91" s="194">
        <f>R92</f>
        <v>82.689141960000001</v>
      </c>
      <c r="S91" s="97"/>
      <c r="T91" s="195">
        <f>T92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71</v>
      </c>
      <c r="AU91" s="18" t="s">
        <v>100</v>
      </c>
      <c r="BK91" s="196">
        <f>BK92</f>
        <v>0</v>
      </c>
    </row>
    <row r="92" s="12" customFormat="1" ht="25.92" customHeight="1">
      <c r="A92" s="12"/>
      <c r="B92" s="197"/>
      <c r="C92" s="198"/>
      <c r="D92" s="199" t="s">
        <v>71</v>
      </c>
      <c r="E92" s="200" t="s">
        <v>120</v>
      </c>
      <c r="F92" s="200" t="s">
        <v>121</v>
      </c>
      <c r="G92" s="198"/>
      <c r="H92" s="198"/>
      <c r="I92" s="201"/>
      <c r="J92" s="202">
        <f>BK92</f>
        <v>0</v>
      </c>
      <c r="K92" s="198"/>
      <c r="L92" s="203"/>
      <c r="M92" s="204"/>
      <c r="N92" s="205"/>
      <c r="O92" s="205"/>
      <c r="P92" s="206">
        <f>P93+P125+P136+P156+P166</f>
        <v>0</v>
      </c>
      <c r="Q92" s="205"/>
      <c r="R92" s="206">
        <f>R93+R125+R136+R156+R166</f>
        <v>82.689141960000001</v>
      </c>
      <c r="S92" s="205"/>
      <c r="T92" s="207">
        <f>T93+T125+T136+T156+T166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8" t="s">
        <v>76</v>
      </c>
      <c r="AT92" s="209" t="s">
        <v>71</v>
      </c>
      <c r="AU92" s="209" t="s">
        <v>72</v>
      </c>
      <c r="AY92" s="208" t="s">
        <v>122</v>
      </c>
      <c r="BK92" s="210">
        <f>BK93+BK125+BK136+BK156+BK166</f>
        <v>0</v>
      </c>
    </row>
    <row r="93" s="12" customFormat="1" ht="22.8" customHeight="1">
      <c r="A93" s="12"/>
      <c r="B93" s="197"/>
      <c r="C93" s="198"/>
      <c r="D93" s="199" t="s">
        <v>71</v>
      </c>
      <c r="E93" s="211" t="s">
        <v>76</v>
      </c>
      <c r="F93" s="211" t="s">
        <v>123</v>
      </c>
      <c r="G93" s="198"/>
      <c r="H93" s="198"/>
      <c r="I93" s="201"/>
      <c r="J93" s="212">
        <f>BK93</f>
        <v>0</v>
      </c>
      <c r="K93" s="198"/>
      <c r="L93" s="203"/>
      <c r="M93" s="204"/>
      <c r="N93" s="205"/>
      <c r="O93" s="205"/>
      <c r="P93" s="206">
        <f>SUM(P94:P124)</f>
        <v>0</v>
      </c>
      <c r="Q93" s="205"/>
      <c r="R93" s="206">
        <f>SUM(R94:R124)</f>
        <v>61.462499999999999</v>
      </c>
      <c r="S93" s="205"/>
      <c r="T93" s="207">
        <f>SUM(T94:T124)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8" t="s">
        <v>76</v>
      </c>
      <c r="AT93" s="209" t="s">
        <v>71</v>
      </c>
      <c r="AU93" s="209" t="s">
        <v>76</v>
      </c>
      <c r="AY93" s="208" t="s">
        <v>122</v>
      </c>
      <c r="BK93" s="210">
        <f>SUM(BK94:BK124)</f>
        <v>0</v>
      </c>
    </row>
    <row r="94" s="2" customFormat="1" ht="22.2" customHeight="1">
      <c r="A94" s="39"/>
      <c r="B94" s="40"/>
      <c r="C94" s="213" t="s">
        <v>76</v>
      </c>
      <c r="D94" s="213" t="s">
        <v>124</v>
      </c>
      <c r="E94" s="214" t="s">
        <v>125</v>
      </c>
      <c r="F94" s="215" t="s">
        <v>126</v>
      </c>
      <c r="G94" s="216" t="s">
        <v>127</v>
      </c>
      <c r="H94" s="217">
        <v>0.32000000000000001</v>
      </c>
      <c r="I94" s="218"/>
      <c r="J94" s="219">
        <f>ROUND(I94*H94,2)</f>
        <v>0</v>
      </c>
      <c r="K94" s="215" t="s">
        <v>128</v>
      </c>
      <c r="L94" s="45"/>
      <c r="M94" s="220" t="s">
        <v>19</v>
      </c>
      <c r="N94" s="221" t="s">
        <v>43</v>
      </c>
      <c r="O94" s="85"/>
      <c r="P94" s="222">
        <f>O94*H94</f>
        <v>0</v>
      </c>
      <c r="Q94" s="222">
        <v>0</v>
      </c>
      <c r="R94" s="222">
        <f>Q94*H94</f>
        <v>0</v>
      </c>
      <c r="S94" s="222">
        <v>0</v>
      </c>
      <c r="T94" s="223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24" t="s">
        <v>129</v>
      </c>
      <c r="AT94" s="224" t="s">
        <v>124</v>
      </c>
      <c r="AU94" s="224" t="s">
        <v>80</v>
      </c>
      <c r="AY94" s="18" t="s">
        <v>122</v>
      </c>
      <c r="BE94" s="225">
        <f>IF(N94="základní",J94,0)</f>
        <v>0</v>
      </c>
      <c r="BF94" s="225">
        <f>IF(N94="snížená",J94,0)</f>
        <v>0</v>
      </c>
      <c r="BG94" s="225">
        <f>IF(N94="zákl. přenesená",J94,0)</f>
        <v>0</v>
      </c>
      <c r="BH94" s="225">
        <f>IF(N94="sníž. přenesená",J94,0)</f>
        <v>0</v>
      </c>
      <c r="BI94" s="225">
        <f>IF(N94="nulová",J94,0)</f>
        <v>0</v>
      </c>
      <c r="BJ94" s="18" t="s">
        <v>76</v>
      </c>
      <c r="BK94" s="225">
        <f>ROUND(I94*H94,2)</f>
        <v>0</v>
      </c>
      <c r="BL94" s="18" t="s">
        <v>129</v>
      </c>
      <c r="BM94" s="224" t="s">
        <v>130</v>
      </c>
    </row>
    <row r="95" s="2" customFormat="1">
      <c r="A95" s="39"/>
      <c r="B95" s="40"/>
      <c r="C95" s="41"/>
      <c r="D95" s="226" t="s">
        <v>131</v>
      </c>
      <c r="E95" s="41"/>
      <c r="F95" s="227" t="s">
        <v>132</v>
      </c>
      <c r="G95" s="41"/>
      <c r="H95" s="41"/>
      <c r="I95" s="228"/>
      <c r="J95" s="41"/>
      <c r="K95" s="41"/>
      <c r="L95" s="45"/>
      <c r="M95" s="229"/>
      <c r="N95" s="230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131</v>
      </c>
      <c r="AU95" s="18" t="s">
        <v>80</v>
      </c>
    </row>
    <row r="96" s="13" customFormat="1">
      <c r="A96" s="13"/>
      <c r="B96" s="231"/>
      <c r="C96" s="232"/>
      <c r="D96" s="226" t="s">
        <v>133</v>
      </c>
      <c r="E96" s="233" t="s">
        <v>19</v>
      </c>
      <c r="F96" s="234" t="s">
        <v>134</v>
      </c>
      <c r="G96" s="232"/>
      <c r="H96" s="233" t="s">
        <v>19</v>
      </c>
      <c r="I96" s="235"/>
      <c r="J96" s="232"/>
      <c r="K96" s="232"/>
      <c r="L96" s="236"/>
      <c r="M96" s="237"/>
      <c r="N96" s="238"/>
      <c r="O96" s="238"/>
      <c r="P96" s="238"/>
      <c r="Q96" s="238"/>
      <c r="R96" s="238"/>
      <c r="S96" s="238"/>
      <c r="T96" s="239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40" t="s">
        <v>133</v>
      </c>
      <c r="AU96" s="240" t="s">
        <v>80</v>
      </c>
      <c r="AV96" s="13" t="s">
        <v>76</v>
      </c>
      <c r="AW96" s="13" t="s">
        <v>33</v>
      </c>
      <c r="AX96" s="13" t="s">
        <v>72</v>
      </c>
      <c r="AY96" s="240" t="s">
        <v>122</v>
      </c>
    </row>
    <row r="97" s="14" customFormat="1">
      <c r="A97" s="14"/>
      <c r="B97" s="241"/>
      <c r="C97" s="242"/>
      <c r="D97" s="226" t="s">
        <v>133</v>
      </c>
      <c r="E97" s="243" t="s">
        <v>19</v>
      </c>
      <c r="F97" s="244" t="s">
        <v>135</v>
      </c>
      <c r="G97" s="242"/>
      <c r="H97" s="245">
        <v>0.32000000000000001</v>
      </c>
      <c r="I97" s="246"/>
      <c r="J97" s="242"/>
      <c r="K97" s="242"/>
      <c r="L97" s="247"/>
      <c r="M97" s="248"/>
      <c r="N97" s="249"/>
      <c r="O97" s="249"/>
      <c r="P97" s="249"/>
      <c r="Q97" s="249"/>
      <c r="R97" s="249"/>
      <c r="S97" s="249"/>
      <c r="T97" s="250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51" t="s">
        <v>133</v>
      </c>
      <c r="AU97" s="251" t="s">
        <v>80</v>
      </c>
      <c r="AV97" s="14" t="s">
        <v>80</v>
      </c>
      <c r="AW97" s="14" t="s">
        <v>33</v>
      </c>
      <c r="AX97" s="14" t="s">
        <v>76</v>
      </c>
      <c r="AY97" s="251" t="s">
        <v>122</v>
      </c>
    </row>
    <row r="98" s="2" customFormat="1" ht="22.2" customHeight="1">
      <c r="A98" s="39"/>
      <c r="B98" s="40"/>
      <c r="C98" s="213" t="s">
        <v>80</v>
      </c>
      <c r="D98" s="213" t="s">
        <v>124</v>
      </c>
      <c r="E98" s="214" t="s">
        <v>136</v>
      </c>
      <c r="F98" s="215" t="s">
        <v>137</v>
      </c>
      <c r="G98" s="216" t="s">
        <v>127</v>
      </c>
      <c r="H98" s="217">
        <v>0.32000000000000001</v>
      </c>
      <c r="I98" s="218"/>
      <c r="J98" s="219">
        <f>ROUND(I98*H98,2)</f>
        <v>0</v>
      </c>
      <c r="K98" s="215" t="s">
        <v>128</v>
      </c>
      <c r="L98" s="45"/>
      <c r="M98" s="220" t="s">
        <v>19</v>
      </c>
      <c r="N98" s="221" t="s">
        <v>43</v>
      </c>
      <c r="O98" s="85"/>
      <c r="P98" s="222">
        <f>O98*H98</f>
        <v>0</v>
      </c>
      <c r="Q98" s="222">
        <v>0</v>
      </c>
      <c r="R98" s="222">
        <f>Q98*H98</f>
        <v>0</v>
      </c>
      <c r="S98" s="222">
        <v>0</v>
      </c>
      <c r="T98" s="223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24" t="s">
        <v>129</v>
      </c>
      <c r="AT98" s="224" t="s">
        <v>124</v>
      </c>
      <c r="AU98" s="224" t="s">
        <v>80</v>
      </c>
      <c r="AY98" s="18" t="s">
        <v>122</v>
      </c>
      <c r="BE98" s="225">
        <f>IF(N98="základní",J98,0)</f>
        <v>0</v>
      </c>
      <c r="BF98" s="225">
        <f>IF(N98="snížená",J98,0)</f>
        <v>0</v>
      </c>
      <c r="BG98" s="225">
        <f>IF(N98="zákl. přenesená",J98,0)</f>
        <v>0</v>
      </c>
      <c r="BH98" s="225">
        <f>IF(N98="sníž. přenesená",J98,0)</f>
        <v>0</v>
      </c>
      <c r="BI98" s="225">
        <f>IF(N98="nulová",J98,0)</f>
        <v>0</v>
      </c>
      <c r="BJ98" s="18" t="s">
        <v>76</v>
      </c>
      <c r="BK98" s="225">
        <f>ROUND(I98*H98,2)</f>
        <v>0</v>
      </c>
      <c r="BL98" s="18" t="s">
        <v>129</v>
      </c>
      <c r="BM98" s="224" t="s">
        <v>138</v>
      </c>
    </row>
    <row r="99" s="13" customFormat="1">
      <c r="A99" s="13"/>
      <c r="B99" s="231"/>
      <c r="C99" s="232"/>
      <c r="D99" s="226" t="s">
        <v>133</v>
      </c>
      <c r="E99" s="233" t="s">
        <v>19</v>
      </c>
      <c r="F99" s="234" t="s">
        <v>134</v>
      </c>
      <c r="G99" s="232"/>
      <c r="H99" s="233" t="s">
        <v>19</v>
      </c>
      <c r="I99" s="235"/>
      <c r="J99" s="232"/>
      <c r="K99" s="232"/>
      <c r="L99" s="236"/>
      <c r="M99" s="237"/>
      <c r="N99" s="238"/>
      <c r="O99" s="238"/>
      <c r="P99" s="238"/>
      <c r="Q99" s="238"/>
      <c r="R99" s="238"/>
      <c r="S99" s="238"/>
      <c r="T99" s="239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40" t="s">
        <v>133</v>
      </c>
      <c r="AU99" s="240" t="s">
        <v>80</v>
      </c>
      <c r="AV99" s="13" t="s">
        <v>76</v>
      </c>
      <c r="AW99" s="13" t="s">
        <v>33</v>
      </c>
      <c r="AX99" s="13" t="s">
        <v>72</v>
      </c>
      <c r="AY99" s="240" t="s">
        <v>122</v>
      </c>
    </row>
    <row r="100" s="14" customFormat="1">
      <c r="A100" s="14"/>
      <c r="B100" s="241"/>
      <c r="C100" s="242"/>
      <c r="D100" s="226" t="s">
        <v>133</v>
      </c>
      <c r="E100" s="243" t="s">
        <v>19</v>
      </c>
      <c r="F100" s="244" t="s">
        <v>135</v>
      </c>
      <c r="G100" s="242"/>
      <c r="H100" s="245">
        <v>0.32000000000000001</v>
      </c>
      <c r="I100" s="246"/>
      <c r="J100" s="242"/>
      <c r="K100" s="242"/>
      <c r="L100" s="247"/>
      <c r="M100" s="248"/>
      <c r="N100" s="249"/>
      <c r="O100" s="249"/>
      <c r="P100" s="249"/>
      <c r="Q100" s="249"/>
      <c r="R100" s="249"/>
      <c r="S100" s="249"/>
      <c r="T100" s="250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51" t="s">
        <v>133</v>
      </c>
      <c r="AU100" s="251" t="s">
        <v>80</v>
      </c>
      <c r="AV100" s="14" t="s">
        <v>80</v>
      </c>
      <c r="AW100" s="14" t="s">
        <v>33</v>
      </c>
      <c r="AX100" s="14" t="s">
        <v>76</v>
      </c>
      <c r="AY100" s="251" t="s">
        <v>122</v>
      </c>
    </row>
    <row r="101" s="2" customFormat="1" ht="22.2" customHeight="1">
      <c r="A101" s="39"/>
      <c r="B101" s="40"/>
      <c r="C101" s="213" t="s">
        <v>139</v>
      </c>
      <c r="D101" s="213" t="s">
        <v>124</v>
      </c>
      <c r="E101" s="214" t="s">
        <v>140</v>
      </c>
      <c r="F101" s="215" t="s">
        <v>141</v>
      </c>
      <c r="G101" s="216" t="s">
        <v>127</v>
      </c>
      <c r="H101" s="217">
        <v>0.32000000000000001</v>
      </c>
      <c r="I101" s="218"/>
      <c r="J101" s="219">
        <f>ROUND(I101*H101,2)</f>
        <v>0</v>
      </c>
      <c r="K101" s="215" t="s">
        <v>128</v>
      </c>
      <c r="L101" s="45"/>
      <c r="M101" s="220" t="s">
        <v>19</v>
      </c>
      <c r="N101" s="221" t="s">
        <v>43</v>
      </c>
      <c r="O101" s="85"/>
      <c r="P101" s="222">
        <f>O101*H101</f>
        <v>0</v>
      </c>
      <c r="Q101" s="222">
        <v>0</v>
      </c>
      <c r="R101" s="222">
        <f>Q101*H101</f>
        <v>0</v>
      </c>
      <c r="S101" s="222">
        <v>0</v>
      </c>
      <c r="T101" s="223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24" t="s">
        <v>129</v>
      </c>
      <c r="AT101" s="224" t="s">
        <v>124</v>
      </c>
      <c r="AU101" s="224" t="s">
        <v>80</v>
      </c>
      <c r="AY101" s="18" t="s">
        <v>122</v>
      </c>
      <c r="BE101" s="225">
        <f>IF(N101="základní",J101,0)</f>
        <v>0</v>
      </c>
      <c r="BF101" s="225">
        <f>IF(N101="snížená",J101,0)</f>
        <v>0</v>
      </c>
      <c r="BG101" s="225">
        <f>IF(N101="zákl. přenesená",J101,0)</f>
        <v>0</v>
      </c>
      <c r="BH101" s="225">
        <f>IF(N101="sníž. přenesená",J101,0)</f>
        <v>0</v>
      </c>
      <c r="BI101" s="225">
        <f>IF(N101="nulová",J101,0)</f>
        <v>0</v>
      </c>
      <c r="BJ101" s="18" t="s">
        <v>76</v>
      </c>
      <c r="BK101" s="225">
        <f>ROUND(I101*H101,2)</f>
        <v>0</v>
      </c>
      <c r="BL101" s="18" t="s">
        <v>129</v>
      </c>
      <c r="BM101" s="224" t="s">
        <v>142</v>
      </c>
    </row>
    <row r="102" s="2" customFormat="1" ht="22.2" customHeight="1">
      <c r="A102" s="39"/>
      <c r="B102" s="40"/>
      <c r="C102" s="213" t="s">
        <v>129</v>
      </c>
      <c r="D102" s="213" t="s">
        <v>124</v>
      </c>
      <c r="E102" s="214" t="s">
        <v>143</v>
      </c>
      <c r="F102" s="215" t="s">
        <v>144</v>
      </c>
      <c r="G102" s="216" t="s">
        <v>127</v>
      </c>
      <c r="H102" s="217">
        <v>0.32000000000000001</v>
      </c>
      <c r="I102" s="218"/>
      <c r="J102" s="219">
        <f>ROUND(I102*H102,2)</f>
        <v>0</v>
      </c>
      <c r="K102" s="215" t="s">
        <v>128</v>
      </c>
      <c r="L102" s="45"/>
      <c r="M102" s="220" t="s">
        <v>19</v>
      </c>
      <c r="N102" s="221" t="s">
        <v>43</v>
      </c>
      <c r="O102" s="85"/>
      <c r="P102" s="222">
        <f>O102*H102</f>
        <v>0</v>
      </c>
      <c r="Q102" s="222">
        <v>0</v>
      </c>
      <c r="R102" s="222">
        <f>Q102*H102</f>
        <v>0</v>
      </c>
      <c r="S102" s="222">
        <v>0</v>
      </c>
      <c r="T102" s="223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24" t="s">
        <v>129</v>
      </c>
      <c r="AT102" s="224" t="s">
        <v>124</v>
      </c>
      <c r="AU102" s="224" t="s">
        <v>80</v>
      </c>
      <c r="AY102" s="18" t="s">
        <v>122</v>
      </c>
      <c r="BE102" s="225">
        <f>IF(N102="základní",J102,0)</f>
        <v>0</v>
      </c>
      <c r="BF102" s="225">
        <f>IF(N102="snížená",J102,0)</f>
        <v>0</v>
      </c>
      <c r="BG102" s="225">
        <f>IF(N102="zákl. přenesená",J102,0)</f>
        <v>0</v>
      </c>
      <c r="BH102" s="225">
        <f>IF(N102="sníž. přenesená",J102,0)</f>
        <v>0</v>
      </c>
      <c r="BI102" s="225">
        <f>IF(N102="nulová",J102,0)</f>
        <v>0</v>
      </c>
      <c r="BJ102" s="18" t="s">
        <v>76</v>
      </c>
      <c r="BK102" s="225">
        <f>ROUND(I102*H102,2)</f>
        <v>0</v>
      </c>
      <c r="BL102" s="18" t="s">
        <v>129</v>
      </c>
      <c r="BM102" s="224" t="s">
        <v>145</v>
      </c>
    </row>
    <row r="103" s="2" customFormat="1">
      <c r="A103" s="39"/>
      <c r="B103" s="40"/>
      <c r="C103" s="41"/>
      <c r="D103" s="226" t="s">
        <v>131</v>
      </c>
      <c r="E103" s="41"/>
      <c r="F103" s="227" t="s">
        <v>146</v>
      </c>
      <c r="G103" s="41"/>
      <c r="H103" s="41"/>
      <c r="I103" s="228"/>
      <c r="J103" s="41"/>
      <c r="K103" s="41"/>
      <c r="L103" s="45"/>
      <c r="M103" s="229"/>
      <c r="N103" s="230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131</v>
      </c>
      <c r="AU103" s="18" t="s">
        <v>80</v>
      </c>
    </row>
    <row r="104" s="2" customFormat="1" ht="34.8" customHeight="1">
      <c r="A104" s="39"/>
      <c r="B104" s="40"/>
      <c r="C104" s="213" t="s">
        <v>147</v>
      </c>
      <c r="D104" s="213" t="s">
        <v>124</v>
      </c>
      <c r="E104" s="214" t="s">
        <v>148</v>
      </c>
      <c r="F104" s="215" t="s">
        <v>149</v>
      </c>
      <c r="G104" s="216" t="s">
        <v>127</v>
      </c>
      <c r="H104" s="217">
        <v>30</v>
      </c>
      <c r="I104" s="218"/>
      <c r="J104" s="219">
        <f>ROUND(I104*H104,2)</f>
        <v>0</v>
      </c>
      <c r="K104" s="215" t="s">
        <v>128</v>
      </c>
      <c r="L104" s="45"/>
      <c r="M104" s="220" t="s">
        <v>19</v>
      </c>
      <c r="N104" s="221" t="s">
        <v>43</v>
      </c>
      <c r="O104" s="85"/>
      <c r="P104" s="222">
        <f>O104*H104</f>
        <v>0</v>
      </c>
      <c r="Q104" s="222">
        <v>0</v>
      </c>
      <c r="R104" s="222">
        <f>Q104*H104</f>
        <v>0</v>
      </c>
      <c r="S104" s="222">
        <v>0</v>
      </c>
      <c r="T104" s="223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24" t="s">
        <v>129</v>
      </c>
      <c r="AT104" s="224" t="s">
        <v>124</v>
      </c>
      <c r="AU104" s="224" t="s">
        <v>80</v>
      </c>
      <c r="AY104" s="18" t="s">
        <v>122</v>
      </c>
      <c r="BE104" s="225">
        <f>IF(N104="základní",J104,0)</f>
        <v>0</v>
      </c>
      <c r="BF104" s="225">
        <f>IF(N104="snížená",J104,0)</f>
        <v>0</v>
      </c>
      <c r="BG104" s="225">
        <f>IF(N104="zákl. přenesená",J104,0)</f>
        <v>0</v>
      </c>
      <c r="BH104" s="225">
        <f>IF(N104="sníž. přenesená",J104,0)</f>
        <v>0</v>
      </c>
      <c r="BI104" s="225">
        <f>IF(N104="nulová",J104,0)</f>
        <v>0</v>
      </c>
      <c r="BJ104" s="18" t="s">
        <v>76</v>
      </c>
      <c r="BK104" s="225">
        <f>ROUND(I104*H104,2)</f>
        <v>0</v>
      </c>
      <c r="BL104" s="18" t="s">
        <v>129</v>
      </c>
      <c r="BM104" s="224" t="s">
        <v>150</v>
      </c>
    </row>
    <row r="105" s="2" customFormat="1">
      <c r="A105" s="39"/>
      <c r="B105" s="40"/>
      <c r="C105" s="41"/>
      <c r="D105" s="226" t="s">
        <v>131</v>
      </c>
      <c r="E105" s="41"/>
      <c r="F105" s="227" t="s">
        <v>151</v>
      </c>
      <c r="G105" s="41"/>
      <c r="H105" s="41"/>
      <c r="I105" s="228"/>
      <c r="J105" s="41"/>
      <c r="K105" s="41"/>
      <c r="L105" s="45"/>
      <c r="M105" s="229"/>
      <c r="N105" s="230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131</v>
      </c>
      <c r="AU105" s="18" t="s">
        <v>80</v>
      </c>
    </row>
    <row r="106" s="13" customFormat="1">
      <c r="A106" s="13"/>
      <c r="B106" s="231"/>
      <c r="C106" s="232"/>
      <c r="D106" s="226" t="s">
        <v>133</v>
      </c>
      <c r="E106" s="233" t="s">
        <v>19</v>
      </c>
      <c r="F106" s="234" t="s">
        <v>134</v>
      </c>
      <c r="G106" s="232"/>
      <c r="H106" s="233" t="s">
        <v>19</v>
      </c>
      <c r="I106" s="235"/>
      <c r="J106" s="232"/>
      <c r="K106" s="232"/>
      <c r="L106" s="236"/>
      <c r="M106" s="237"/>
      <c r="N106" s="238"/>
      <c r="O106" s="238"/>
      <c r="P106" s="238"/>
      <c r="Q106" s="238"/>
      <c r="R106" s="238"/>
      <c r="S106" s="238"/>
      <c r="T106" s="239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40" t="s">
        <v>133</v>
      </c>
      <c r="AU106" s="240" t="s">
        <v>80</v>
      </c>
      <c r="AV106" s="13" t="s">
        <v>76</v>
      </c>
      <c r="AW106" s="13" t="s">
        <v>33</v>
      </c>
      <c r="AX106" s="13" t="s">
        <v>72</v>
      </c>
      <c r="AY106" s="240" t="s">
        <v>122</v>
      </c>
    </row>
    <row r="107" s="13" customFormat="1">
      <c r="A107" s="13"/>
      <c r="B107" s="231"/>
      <c r="C107" s="232"/>
      <c r="D107" s="226" t="s">
        <v>133</v>
      </c>
      <c r="E107" s="233" t="s">
        <v>19</v>
      </c>
      <c r="F107" s="234" t="s">
        <v>152</v>
      </c>
      <c r="G107" s="232"/>
      <c r="H107" s="233" t="s">
        <v>19</v>
      </c>
      <c r="I107" s="235"/>
      <c r="J107" s="232"/>
      <c r="K107" s="232"/>
      <c r="L107" s="236"/>
      <c r="M107" s="237"/>
      <c r="N107" s="238"/>
      <c r="O107" s="238"/>
      <c r="P107" s="238"/>
      <c r="Q107" s="238"/>
      <c r="R107" s="238"/>
      <c r="S107" s="238"/>
      <c r="T107" s="239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0" t="s">
        <v>133</v>
      </c>
      <c r="AU107" s="240" t="s">
        <v>80</v>
      </c>
      <c r="AV107" s="13" t="s">
        <v>76</v>
      </c>
      <c r="AW107" s="13" t="s">
        <v>33</v>
      </c>
      <c r="AX107" s="13" t="s">
        <v>72</v>
      </c>
      <c r="AY107" s="240" t="s">
        <v>122</v>
      </c>
    </row>
    <row r="108" s="14" customFormat="1">
      <c r="A108" s="14"/>
      <c r="B108" s="241"/>
      <c r="C108" s="242"/>
      <c r="D108" s="226" t="s">
        <v>133</v>
      </c>
      <c r="E108" s="243" t="s">
        <v>19</v>
      </c>
      <c r="F108" s="244" t="s">
        <v>153</v>
      </c>
      <c r="G108" s="242"/>
      <c r="H108" s="245">
        <v>30</v>
      </c>
      <c r="I108" s="246"/>
      <c r="J108" s="242"/>
      <c r="K108" s="242"/>
      <c r="L108" s="247"/>
      <c r="M108" s="248"/>
      <c r="N108" s="249"/>
      <c r="O108" s="249"/>
      <c r="P108" s="249"/>
      <c r="Q108" s="249"/>
      <c r="R108" s="249"/>
      <c r="S108" s="249"/>
      <c r="T108" s="250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51" t="s">
        <v>133</v>
      </c>
      <c r="AU108" s="251" t="s">
        <v>80</v>
      </c>
      <c r="AV108" s="14" t="s">
        <v>80</v>
      </c>
      <c r="AW108" s="14" t="s">
        <v>33</v>
      </c>
      <c r="AX108" s="14" t="s">
        <v>76</v>
      </c>
      <c r="AY108" s="251" t="s">
        <v>122</v>
      </c>
    </row>
    <row r="109" s="2" customFormat="1" ht="13.8" customHeight="1">
      <c r="A109" s="39"/>
      <c r="B109" s="40"/>
      <c r="C109" s="252" t="s">
        <v>154</v>
      </c>
      <c r="D109" s="252" t="s">
        <v>155</v>
      </c>
      <c r="E109" s="253" t="s">
        <v>156</v>
      </c>
      <c r="F109" s="254" t="s">
        <v>157</v>
      </c>
      <c r="G109" s="255" t="s">
        <v>158</v>
      </c>
      <c r="H109" s="256">
        <v>60</v>
      </c>
      <c r="I109" s="257"/>
      <c r="J109" s="258">
        <f>ROUND(I109*H109,2)</f>
        <v>0</v>
      </c>
      <c r="K109" s="254" t="s">
        <v>128</v>
      </c>
      <c r="L109" s="259"/>
      <c r="M109" s="260" t="s">
        <v>19</v>
      </c>
      <c r="N109" s="261" t="s">
        <v>43</v>
      </c>
      <c r="O109" s="85"/>
      <c r="P109" s="222">
        <f>O109*H109</f>
        <v>0</v>
      </c>
      <c r="Q109" s="222">
        <v>1</v>
      </c>
      <c r="R109" s="222">
        <f>Q109*H109</f>
        <v>60</v>
      </c>
      <c r="S109" s="222">
        <v>0</v>
      </c>
      <c r="T109" s="223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24" t="s">
        <v>159</v>
      </c>
      <c r="AT109" s="224" t="s">
        <v>155</v>
      </c>
      <c r="AU109" s="224" t="s">
        <v>80</v>
      </c>
      <c r="AY109" s="18" t="s">
        <v>122</v>
      </c>
      <c r="BE109" s="225">
        <f>IF(N109="základní",J109,0)</f>
        <v>0</v>
      </c>
      <c r="BF109" s="225">
        <f>IF(N109="snížená",J109,0)</f>
        <v>0</v>
      </c>
      <c r="BG109" s="225">
        <f>IF(N109="zákl. přenesená",J109,0)</f>
        <v>0</v>
      </c>
      <c r="BH109" s="225">
        <f>IF(N109="sníž. přenesená",J109,0)</f>
        <v>0</v>
      </c>
      <c r="BI109" s="225">
        <f>IF(N109="nulová",J109,0)</f>
        <v>0</v>
      </c>
      <c r="BJ109" s="18" t="s">
        <v>76</v>
      </c>
      <c r="BK109" s="225">
        <f>ROUND(I109*H109,2)</f>
        <v>0</v>
      </c>
      <c r="BL109" s="18" t="s">
        <v>129</v>
      </c>
      <c r="BM109" s="224" t="s">
        <v>160</v>
      </c>
    </row>
    <row r="110" s="14" customFormat="1">
      <c r="A110" s="14"/>
      <c r="B110" s="241"/>
      <c r="C110" s="242"/>
      <c r="D110" s="226" t="s">
        <v>133</v>
      </c>
      <c r="E110" s="242"/>
      <c r="F110" s="244" t="s">
        <v>161</v>
      </c>
      <c r="G110" s="242"/>
      <c r="H110" s="245">
        <v>60</v>
      </c>
      <c r="I110" s="246"/>
      <c r="J110" s="242"/>
      <c r="K110" s="242"/>
      <c r="L110" s="247"/>
      <c r="M110" s="248"/>
      <c r="N110" s="249"/>
      <c r="O110" s="249"/>
      <c r="P110" s="249"/>
      <c r="Q110" s="249"/>
      <c r="R110" s="249"/>
      <c r="S110" s="249"/>
      <c r="T110" s="250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51" t="s">
        <v>133</v>
      </c>
      <c r="AU110" s="251" t="s">
        <v>80</v>
      </c>
      <c r="AV110" s="14" t="s">
        <v>80</v>
      </c>
      <c r="AW110" s="14" t="s">
        <v>4</v>
      </c>
      <c r="AX110" s="14" t="s">
        <v>76</v>
      </c>
      <c r="AY110" s="251" t="s">
        <v>122</v>
      </c>
    </row>
    <row r="111" s="2" customFormat="1" ht="22.2" customHeight="1">
      <c r="A111" s="39"/>
      <c r="B111" s="40"/>
      <c r="C111" s="213" t="s">
        <v>162</v>
      </c>
      <c r="D111" s="213" t="s">
        <v>124</v>
      </c>
      <c r="E111" s="214" t="s">
        <v>163</v>
      </c>
      <c r="F111" s="215" t="s">
        <v>164</v>
      </c>
      <c r="G111" s="216" t="s">
        <v>165</v>
      </c>
      <c r="H111" s="217">
        <v>60</v>
      </c>
      <c r="I111" s="218"/>
      <c r="J111" s="219">
        <f>ROUND(I111*H111,2)</f>
        <v>0</v>
      </c>
      <c r="K111" s="215" t="s">
        <v>128</v>
      </c>
      <c r="L111" s="45"/>
      <c r="M111" s="220" t="s">
        <v>19</v>
      </c>
      <c r="N111" s="221" t="s">
        <v>43</v>
      </c>
      <c r="O111" s="85"/>
      <c r="P111" s="222">
        <f>O111*H111</f>
        <v>0</v>
      </c>
      <c r="Q111" s="222">
        <v>0</v>
      </c>
      <c r="R111" s="222">
        <f>Q111*H111</f>
        <v>0</v>
      </c>
      <c r="S111" s="222">
        <v>0</v>
      </c>
      <c r="T111" s="223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24" t="s">
        <v>129</v>
      </c>
      <c r="AT111" s="224" t="s">
        <v>124</v>
      </c>
      <c r="AU111" s="224" t="s">
        <v>80</v>
      </c>
      <c r="AY111" s="18" t="s">
        <v>122</v>
      </c>
      <c r="BE111" s="225">
        <f>IF(N111="základní",J111,0)</f>
        <v>0</v>
      </c>
      <c r="BF111" s="225">
        <f>IF(N111="snížená",J111,0)</f>
        <v>0</v>
      </c>
      <c r="BG111" s="225">
        <f>IF(N111="zákl. přenesená",J111,0)</f>
        <v>0</v>
      </c>
      <c r="BH111" s="225">
        <f>IF(N111="sníž. přenesená",J111,0)</f>
        <v>0</v>
      </c>
      <c r="BI111" s="225">
        <f>IF(N111="nulová",J111,0)</f>
        <v>0</v>
      </c>
      <c r="BJ111" s="18" t="s">
        <v>76</v>
      </c>
      <c r="BK111" s="225">
        <f>ROUND(I111*H111,2)</f>
        <v>0</v>
      </c>
      <c r="BL111" s="18" t="s">
        <v>129</v>
      </c>
      <c r="BM111" s="224" t="s">
        <v>166</v>
      </c>
    </row>
    <row r="112" s="2" customFormat="1">
      <c r="A112" s="39"/>
      <c r="B112" s="40"/>
      <c r="C112" s="41"/>
      <c r="D112" s="226" t="s">
        <v>131</v>
      </c>
      <c r="E112" s="41"/>
      <c r="F112" s="227" t="s">
        <v>167</v>
      </c>
      <c r="G112" s="41"/>
      <c r="H112" s="41"/>
      <c r="I112" s="228"/>
      <c r="J112" s="41"/>
      <c r="K112" s="41"/>
      <c r="L112" s="45"/>
      <c r="M112" s="229"/>
      <c r="N112" s="230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131</v>
      </c>
      <c r="AU112" s="18" t="s">
        <v>80</v>
      </c>
    </row>
    <row r="113" s="13" customFormat="1">
      <c r="A113" s="13"/>
      <c r="B113" s="231"/>
      <c r="C113" s="232"/>
      <c r="D113" s="226" t="s">
        <v>133</v>
      </c>
      <c r="E113" s="233" t="s">
        <v>19</v>
      </c>
      <c r="F113" s="234" t="s">
        <v>134</v>
      </c>
      <c r="G113" s="232"/>
      <c r="H113" s="233" t="s">
        <v>19</v>
      </c>
      <c r="I113" s="235"/>
      <c r="J113" s="232"/>
      <c r="K113" s="232"/>
      <c r="L113" s="236"/>
      <c r="M113" s="237"/>
      <c r="N113" s="238"/>
      <c r="O113" s="238"/>
      <c r="P113" s="238"/>
      <c r="Q113" s="238"/>
      <c r="R113" s="238"/>
      <c r="S113" s="238"/>
      <c r="T113" s="239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0" t="s">
        <v>133</v>
      </c>
      <c r="AU113" s="240" t="s">
        <v>80</v>
      </c>
      <c r="AV113" s="13" t="s">
        <v>76</v>
      </c>
      <c r="AW113" s="13" t="s">
        <v>33</v>
      </c>
      <c r="AX113" s="13" t="s">
        <v>72</v>
      </c>
      <c r="AY113" s="240" t="s">
        <v>122</v>
      </c>
    </row>
    <row r="114" s="13" customFormat="1">
      <c r="A114" s="13"/>
      <c r="B114" s="231"/>
      <c r="C114" s="232"/>
      <c r="D114" s="226" t="s">
        <v>133</v>
      </c>
      <c r="E114" s="233" t="s">
        <v>19</v>
      </c>
      <c r="F114" s="234" t="s">
        <v>152</v>
      </c>
      <c r="G114" s="232"/>
      <c r="H114" s="233" t="s">
        <v>19</v>
      </c>
      <c r="I114" s="235"/>
      <c r="J114" s="232"/>
      <c r="K114" s="232"/>
      <c r="L114" s="236"/>
      <c r="M114" s="237"/>
      <c r="N114" s="238"/>
      <c r="O114" s="238"/>
      <c r="P114" s="238"/>
      <c r="Q114" s="238"/>
      <c r="R114" s="238"/>
      <c r="S114" s="238"/>
      <c r="T114" s="239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40" t="s">
        <v>133</v>
      </c>
      <c r="AU114" s="240" t="s">
        <v>80</v>
      </c>
      <c r="AV114" s="13" t="s">
        <v>76</v>
      </c>
      <c r="AW114" s="13" t="s">
        <v>33</v>
      </c>
      <c r="AX114" s="13" t="s">
        <v>72</v>
      </c>
      <c r="AY114" s="240" t="s">
        <v>122</v>
      </c>
    </row>
    <row r="115" s="14" customFormat="1">
      <c r="A115" s="14"/>
      <c r="B115" s="241"/>
      <c r="C115" s="242"/>
      <c r="D115" s="226" t="s">
        <v>133</v>
      </c>
      <c r="E115" s="243" t="s">
        <v>19</v>
      </c>
      <c r="F115" s="244" t="s">
        <v>168</v>
      </c>
      <c r="G115" s="242"/>
      <c r="H115" s="245">
        <v>60</v>
      </c>
      <c r="I115" s="246"/>
      <c r="J115" s="242"/>
      <c r="K115" s="242"/>
      <c r="L115" s="247"/>
      <c r="M115" s="248"/>
      <c r="N115" s="249"/>
      <c r="O115" s="249"/>
      <c r="P115" s="249"/>
      <c r="Q115" s="249"/>
      <c r="R115" s="249"/>
      <c r="S115" s="249"/>
      <c r="T115" s="250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51" t="s">
        <v>133</v>
      </c>
      <c r="AU115" s="251" t="s">
        <v>80</v>
      </c>
      <c r="AV115" s="14" t="s">
        <v>80</v>
      </c>
      <c r="AW115" s="14" t="s">
        <v>33</v>
      </c>
      <c r="AX115" s="14" t="s">
        <v>76</v>
      </c>
      <c r="AY115" s="251" t="s">
        <v>122</v>
      </c>
    </row>
    <row r="116" s="2" customFormat="1" ht="13.8" customHeight="1">
      <c r="A116" s="39"/>
      <c r="B116" s="40"/>
      <c r="C116" s="252" t="s">
        <v>159</v>
      </c>
      <c r="D116" s="252" t="s">
        <v>155</v>
      </c>
      <c r="E116" s="253" t="s">
        <v>169</v>
      </c>
      <c r="F116" s="254" t="s">
        <v>170</v>
      </c>
      <c r="G116" s="255" t="s">
        <v>171</v>
      </c>
      <c r="H116" s="256">
        <v>0.90000000000000002</v>
      </c>
      <c r="I116" s="257"/>
      <c r="J116" s="258">
        <f>ROUND(I116*H116,2)</f>
        <v>0</v>
      </c>
      <c r="K116" s="254" t="s">
        <v>128</v>
      </c>
      <c r="L116" s="259"/>
      <c r="M116" s="260" t="s">
        <v>19</v>
      </c>
      <c r="N116" s="261" t="s">
        <v>43</v>
      </c>
      <c r="O116" s="85"/>
      <c r="P116" s="222">
        <f>O116*H116</f>
        <v>0</v>
      </c>
      <c r="Q116" s="222">
        <v>0.001</v>
      </c>
      <c r="R116" s="222">
        <f>Q116*H116</f>
        <v>0.00090000000000000008</v>
      </c>
      <c r="S116" s="222">
        <v>0</v>
      </c>
      <c r="T116" s="223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24" t="s">
        <v>159</v>
      </c>
      <c r="AT116" s="224" t="s">
        <v>155</v>
      </c>
      <c r="AU116" s="224" t="s">
        <v>80</v>
      </c>
      <c r="AY116" s="18" t="s">
        <v>122</v>
      </c>
      <c r="BE116" s="225">
        <f>IF(N116="základní",J116,0)</f>
        <v>0</v>
      </c>
      <c r="BF116" s="225">
        <f>IF(N116="snížená",J116,0)</f>
        <v>0</v>
      </c>
      <c r="BG116" s="225">
        <f>IF(N116="zákl. přenesená",J116,0)</f>
        <v>0</v>
      </c>
      <c r="BH116" s="225">
        <f>IF(N116="sníž. přenesená",J116,0)</f>
        <v>0</v>
      </c>
      <c r="BI116" s="225">
        <f>IF(N116="nulová",J116,0)</f>
        <v>0</v>
      </c>
      <c r="BJ116" s="18" t="s">
        <v>76</v>
      </c>
      <c r="BK116" s="225">
        <f>ROUND(I116*H116,2)</f>
        <v>0</v>
      </c>
      <c r="BL116" s="18" t="s">
        <v>129</v>
      </c>
      <c r="BM116" s="224" t="s">
        <v>172</v>
      </c>
    </row>
    <row r="117" s="14" customFormat="1">
      <c r="A117" s="14"/>
      <c r="B117" s="241"/>
      <c r="C117" s="242"/>
      <c r="D117" s="226" t="s">
        <v>133</v>
      </c>
      <c r="E117" s="242"/>
      <c r="F117" s="244" t="s">
        <v>173</v>
      </c>
      <c r="G117" s="242"/>
      <c r="H117" s="245">
        <v>0.90000000000000002</v>
      </c>
      <c r="I117" s="246"/>
      <c r="J117" s="242"/>
      <c r="K117" s="242"/>
      <c r="L117" s="247"/>
      <c r="M117" s="248"/>
      <c r="N117" s="249"/>
      <c r="O117" s="249"/>
      <c r="P117" s="249"/>
      <c r="Q117" s="249"/>
      <c r="R117" s="249"/>
      <c r="S117" s="249"/>
      <c r="T117" s="250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51" t="s">
        <v>133</v>
      </c>
      <c r="AU117" s="251" t="s">
        <v>80</v>
      </c>
      <c r="AV117" s="14" t="s">
        <v>80</v>
      </c>
      <c r="AW117" s="14" t="s">
        <v>4</v>
      </c>
      <c r="AX117" s="14" t="s">
        <v>76</v>
      </c>
      <c r="AY117" s="251" t="s">
        <v>122</v>
      </c>
    </row>
    <row r="118" s="2" customFormat="1" ht="13.8" customHeight="1">
      <c r="A118" s="39"/>
      <c r="B118" s="40"/>
      <c r="C118" s="213" t="s">
        <v>174</v>
      </c>
      <c r="D118" s="213" t="s">
        <v>124</v>
      </c>
      <c r="E118" s="214" t="s">
        <v>175</v>
      </c>
      <c r="F118" s="215" t="s">
        <v>176</v>
      </c>
      <c r="G118" s="216" t="s">
        <v>165</v>
      </c>
      <c r="H118" s="217">
        <v>120</v>
      </c>
      <c r="I118" s="218"/>
      <c r="J118" s="219">
        <f>ROUND(I118*H118,2)</f>
        <v>0</v>
      </c>
      <c r="K118" s="215" t="s">
        <v>128</v>
      </c>
      <c r="L118" s="45"/>
      <c r="M118" s="220" t="s">
        <v>19</v>
      </c>
      <c r="N118" s="221" t="s">
        <v>43</v>
      </c>
      <c r="O118" s="85"/>
      <c r="P118" s="222">
        <f>O118*H118</f>
        <v>0</v>
      </c>
      <c r="Q118" s="222">
        <v>0</v>
      </c>
      <c r="R118" s="222">
        <f>Q118*H118</f>
        <v>0</v>
      </c>
      <c r="S118" s="222">
        <v>0</v>
      </c>
      <c r="T118" s="223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24" t="s">
        <v>129</v>
      </c>
      <c r="AT118" s="224" t="s">
        <v>124</v>
      </c>
      <c r="AU118" s="224" t="s">
        <v>80</v>
      </c>
      <c r="AY118" s="18" t="s">
        <v>122</v>
      </c>
      <c r="BE118" s="225">
        <f>IF(N118="základní",J118,0)</f>
        <v>0</v>
      </c>
      <c r="BF118" s="225">
        <f>IF(N118="snížená",J118,0)</f>
        <v>0</v>
      </c>
      <c r="BG118" s="225">
        <f>IF(N118="zákl. přenesená",J118,0)</f>
        <v>0</v>
      </c>
      <c r="BH118" s="225">
        <f>IF(N118="sníž. přenesená",J118,0)</f>
        <v>0</v>
      </c>
      <c r="BI118" s="225">
        <f>IF(N118="nulová",J118,0)</f>
        <v>0</v>
      </c>
      <c r="BJ118" s="18" t="s">
        <v>76</v>
      </c>
      <c r="BK118" s="225">
        <f>ROUND(I118*H118,2)</f>
        <v>0</v>
      </c>
      <c r="BL118" s="18" t="s">
        <v>129</v>
      </c>
      <c r="BM118" s="224" t="s">
        <v>177</v>
      </c>
    </row>
    <row r="119" s="2" customFormat="1">
      <c r="A119" s="39"/>
      <c r="B119" s="40"/>
      <c r="C119" s="41"/>
      <c r="D119" s="226" t="s">
        <v>131</v>
      </c>
      <c r="E119" s="41"/>
      <c r="F119" s="227" t="s">
        <v>178</v>
      </c>
      <c r="G119" s="41"/>
      <c r="H119" s="41"/>
      <c r="I119" s="228"/>
      <c r="J119" s="41"/>
      <c r="K119" s="41"/>
      <c r="L119" s="45"/>
      <c r="M119" s="229"/>
      <c r="N119" s="230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131</v>
      </c>
      <c r="AU119" s="18" t="s">
        <v>80</v>
      </c>
    </row>
    <row r="120" s="13" customFormat="1">
      <c r="A120" s="13"/>
      <c r="B120" s="231"/>
      <c r="C120" s="232"/>
      <c r="D120" s="226" t="s">
        <v>133</v>
      </c>
      <c r="E120" s="233" t="s">
        <v>19</v>
      </c>
      <c r="F120" s="234" t="s">
        <v>134</v>
      </c>
      <c r="G120" s="232"/>
      <c r="H120" s="233" t="s">
        <v>19</v>
      </c>
      <c r="I120" s="235"/>
      <c r="J120" s="232"/>
      <c r="K120" s="232"/>
      <c r="L120" s="236"/>
      <c r="M120" s="237"/>
      <c r="N120" s="238"/>
      <c r="O120" s="238"/>
      <c r="P120" s="238"/>
      <c r="Q120" s="238"/>
      <c r="R120" s="238"/>
      <c r="S120" s="238"/>
      <c r="T120" s="239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40" t="s">
        <v>133</v>
      </c>
      <c r="AU120" s="240" t="s">
        <v>80</v>
      </c>
      <c r="AV120" s="13" t="s">
        <v>76</v>
      </c>
      <c r="AW120" s="13" t="s">
        <v>33</v>
      </c>
      <c r="AX120" s="13" t="s">
        <v>72</v>
      </c>
      <c r="AY120" s="240" t="s">
        <v>122</v>
      </c>
    </row>
    <row r="121" s="13" customFormat="1">
      <c r="A121" s="13"/>
      <c r="B121" s="231"/>
      <c r="C121" s="232"/>
      <c r="D121" s="226" t="s">
        <v>133</v>
      </c>
      <c r="E121" s="233" t="s">
        <v>19</v>
      </c>
      <c r="F121" s="234" t="s">
        <v>152</v>
      </c>
      <c r="G121" s="232"/>
      <c r="H121" s="233" t="s">
        <v>19</v>
      </c>
      <c r="I121" s="235"/>
      <c r="J121" s="232"/>
      <c r="K121" s="232"/>
      <c r="L121" s="236"/>
      <c r="M121" s="237"/>
      <c r="N121" s="238"/>
      <c r="O121" s="238"/>
      <c r="P121" s="238"/>
      <c r="Q121" s="238"/>
      <c r="R121" s="238"/>
      <c r="S121" s="238"/>
      <c r="T121" s="239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40" t="s">
        <v>133</v>
      </c>
      <c r="AU121" s="240" t="s">
        <v>80</v>
      </c>
      <c r="AV121" s="13" t="s">
        <v>76</v>
      </c>
      <c r="AW121" s="13" t="s">
        <v>33</v>
      </c>
      <c r="AX121" s="13" t="s">
        <v>72</v>
      </c>
      <c r="AY121" s="240" t="s">
        <v>122</v>
      </c>
    </row>
    <row r="122" s="14" customFormat="1">
      <c r="A122" s="14"/>
      <c r="B122" s="241"/>
      <c r="C122" s="242"/>
      <c r="D122" s="226" t="s">
        <v>133</v>
      </c>
      <c r="E122" s="243" t="s">
        <v>19</v>
      </c>
      <c r="F122" s="244" t="s">
        <v>179</v>
      </c>
      <c r="G122" s="242"/>
      <c r="H122" s="245">
        <v>120</v>
      </c>
      <c r="I122" s="246"/>
      <c r="J122" s="242"/>
      <c r="K122" s="242"/>
      <c r="L122" s="247"/>
      <c r="M122" s="248"/>
      <c r="N122" s="249"/>
      <c r="O122" s="249"/>
      <c r="P122" s="249"/>
      <c r="Q122" s="249"/>
      <c r="R122" s="249"/>
      <c r="S122" s="249"/>
      <c r="T122" s="250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51" t="s">
        <v>133</v>
      </c>
      <c r="AU122" s="251" t="s">
        <v>80</v>
      </c>
      <c r="AV122" s="14" t="s">
        <v>80</v>
      </c>
      <c r="AW122" s="14" t="s">
        <v>33</v>
      </c>
      <c r="AX122" s="14" t="s">
        <v>76</v>
      </c>
      <c r="AY122" s="251" t="s">
        <v>122</v>
      </c>
    </row>
    <row r="123" s="2" customFormat="1" ht="13.8" customHeight="1">
      <c r="A123" s="39"/>
      <c r="B123" s="40"/>
      <c r="C123" s="252" t="s">
        <v>180</v>
      </c>
      <c r="D123" s="252" t="s">
        <v>155</v>
      </c>
      <c r="E123" s="253" t="s">
        <v>181</v>
      </c>
      <c r="F123" s="254" t="s">
        <v>182</v>
      </c>
      <c r="G123" s="255" t="s">
        <v>127</v>
      </c>
      <c r="H123" s="256">
        <v>6.96</v>
      </c>
      <c r="I123" s="257"/>
      <c r="J123" s="258">
        <f>ROUND(I123*H123,2)</f>
        <v>0</v>
      </c>
      <c r="K123" s="254" t="s">
        <v>128</v>
      </c>
      <c r="L123" s="259"/>
      <c r="M123" s="260" t="s">
        <v>19</v>
      </c>
      <c r="N123" s="261" t="s">
        <v>43</v>
      </c>
      <c r="O123" s="85"/>
      <c r="P123" s="222">
        <f>O123*H123</f>
        <v>0</v>
      </c>
      <c r="Q123" s="222">
        <v>0.20999999999999999</v>
      </c>
      <c r="R123" s="222">
        <f>Q123*H123</f>
        <v>1.4616</v>
      </c>
      <c r="S123" s="222">
        <v>0</v>
      </c>
      <c r="T123" s="223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24" t="s">
        <v>159</v>
      </c>
      <c r="AT123" s="224" t="s">
        <v>155</v>
      </c>
      <c r="AU123" s="224" t="s">
        <v>80</v>
      </c>
      <c r="AY123" s="18" t="s">
        <v>122</v>
      </c>
      <c r="BE123" s="225">
        <f>IF(N123="základní",J123,0)</f>
        <v>0</v>
      </c>
      <c r="BF123" s="225">
        <f>IF(N123="snížená",J123,0)</f>
        <v>0</v>
      </c>
      <c r="BG123" s="225">
        <f>IF(N123="zákl. přenesená",J123,0)</f>
        <v>0</v>
      </c>
      <c r="BH123" s="225">
        <f>IF(N123="sníž. přenesená",J123,0)</f>
        <v>0</v>
      </c>
      <c r="BI123" s="225">
        <f>IF(N123="nulová",J123,0)</f>
        <v>0</v>
      </c>
      <c r="BJ123" s="18" t="s">
        <v>76</v>
      </c>
      <c r="BK123" s="225">
        <f>ROUND(I123*H123,2)</f>
        <v>0</v>
      </c>
      <c r="BL123" s="18" t="s">
        <v>129</v>
      </c>
      <c r="BM123" s="224" t="s">
        <v>183</v>
      </c>
    </row>
    <row r="124" s="14" customFormat="1">
      <c r="A124" s="14"/>
      <c r="B124" s="241"/>
      <c r="C124" s="242"/>
      <c r="D124" s="226" t="s">
        <v>133</v>
      </c>
      <c r="E124" s="242"/>
      <c r="F124" s="244" t="s">
        <v>184</v>
      </c>
      <c r="G124" s="242"/>
      <c r="H124" s="245">
        <v>6.96</v>
      </c>
      <c r="I124" s="246"/>
      <c r="J124" s="242"/>
      <c r="K124" s="242"/>
      <c r="L124" s="247"/>
      <c r="M124" s="248"/>
      <c r="N124" s="249"/>
      <c r="O124" s="249"/>
      <c r="P124" s="249"/>
      <c r="Q124" s="249"/>
      <c r="R124" s="249"/>
      <c r="S124" s="249"/>
      <c r="T124" s="250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51" t="s">
        <v>133</v>
      </c>
      <c r="AU124" s="251" t="s">
        <v>80</v>
      </c>
      <c r="AV124" s="14" t="s">
        <v>80</v>
      </c>
      <c r="AW124" s="14" t="s">
        <v>4</v>
      </c>
      <c r="AX124" s="14" t="s">
        <v>76</v>
      </c>
      <c r="AY124" s="251" t="s">
        <v>122</v>
      </c>
    </row>
    <row r="125" s="12" customFormat="1" ht="22.8" customHeight="1">
      <c r="A125" s="12"/>
      <c r="B125" s="197"/>
      <c r="C125" s="198"/>
      <c r="D125" s="199" t="s">
        <v>71</v>
      </c>
      <c r="E125" s="211" t="s">
        <v>80</v>
      </c>
      <c r="F125" s="211" t="s">
        <v>185</v>
      </c>
      <c r="G125" s="198"/>
      <c r="H125" s="198"/>
      <c r="I125" s="201"/>
      <c r="J125" s="212">
        <f>BK125</f>
        <v>0</v>
      </c>
      <c r="K125" s="198"/>
      <c r="L125" s="203"/>
      <c r="M125" s="204"/>
      <c r="N125" s="205"/>
      <c r="O125" s="205"/>
      <c r="P125" s="206">
        <f>SUM(P126:P135)</f>
        <v>0</v>
      </c>
      <c r="Q125" s="205"/>
      <c r="R125" s="206">
        <f>SUM(R126:R135)</f>
        <v>0.73047679999999993</v>
      </c>
      <c r="S125" s="205"/>
      <c r="T125" s="207">
        <f>SUM(T126:T135)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08" t="s">
        <v>76</v>
      </c>
      <c r="AT125" s="209" t="s">
        <v>71</v>
      </c>
      <c r="AU125" s="209" t="s">
        <v>76</v>
      </c>
      <c r="AY125" s="208" t="s">
        <v>122</v>
      </c>
      <c r="BK125" s="210">
        <f>SUM(BK126:BK135)</f>
        <v>0</v>
      </c>
    </row>
    <row r="126" s="2" customFormat="1" ht="13.8" customHeight="1">
      <c r="A126" s="39"/>
      <c r="B126" s="40"/>
      <c r="C126" s="213" t="s">
        <v>186</v>
      </c>
      <c r="D126" s="213" t="s">
        <v>124</v>
      </c>
      <c r="E126" s="214" t="s">
        <v>187</v>
      </c>
      <c r="F126" s="215" t="s">
        <v>188</v>
      </c>
      <c r="G126" s="216" t="s">
        <v>127</v>
      </c>
      <c r="H126" s="217">
        <v>0.32000000000000001</v>
      </c>
      <c r="I126" s="218"/>
      <c r="J126" s="219">
        <f>ROUND(I126*H126,2)</f>
        <v>0</v>
      </c>
      <c r="K126" s="215" t="s">
        <v>128</v>
      </c>
      <c r="L126" s="45"/>
      <c r="M126" s="220" t="s">
        <v>19</v>
      </c>
      <c r="N126" s="221" t="s">
        <v>43</v>
      </c>
      <c r="O126" s="85"/>
      <c r="P126" s="222">
        <f>O126*H126</f>
        <v>0</v>
      </c>
      <c r="Q126" s="222">
        <v>2.2563399999999998</v>
      </c>
      <c r="R126" s="222">
        <f>Q126*H126</f>
        <v>0.72202879999999992</v>
      </c>
      <c r="S126" s="222">
        <v>0</v>
      </c>
      <c r="T126" s="223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24" t="s">
        <v>129</v>
      </c>
      <c r="AT126" s="224" t="s">
        <v>124</v>
      </c>
      <c r="AU126" s="224" t="s">
        <v>80</v>
      </c>
      <c r="AY126" s="18" t="s">
        <v>122</v>
      </c>
      <c r="BE126" s="225">
        <f>IF(N126="základní",J126,0)</f>
        <v>0</v>
      </c>
      <c r="BF126" s="225">
        <f>IF(N126="snížená",J126,0)</f>
        <v>0</v>
      </c>
      <c r="BG126" s="225">
        <f>IF(N126="zákl. přenesená",J126,0)</f>
        <v>0</v>
      </c>
      <c r="BH126" s="225">
        <f>IF(N126="sníž. přenesená",J126,0)</f>
        <v>0</v>
      </c>
      <c r="BI126" s="225">
        <f>IF(N126="nulová",J126,0)</f>
        <v>0</v>
      </c>
      <c r="BJ126" s="18" t="s">
        <v>76</v>
      </c>
      <c r="BK126" s="225">
        <f>ROUND(I126*H126,2)</f>
        <v>0</v>
      </c>
      <c r="BL126" s="18" t="s">
        <v>129</v>
      </c>
      <c r="BM126" s="224" t="s">
        <v>189</v>
      </c>
    </row>
    <row r="127" s="2" customFormat="1">
      <c r="A127" s="39"/>
      <c r="B127" s="40"/>
      <c r="C127" s="41"/>
      <c r="D127" s="226" t="s">
        <v>131</v>
      </c>
      <c r="E127" s="41"/>
      <c r="F127" s="227" t="s">
        <v>190</v>
      </c>
      <c r="G127" s="41"/>
      <c r="H127" s="41"/>
      <c r="I127" s="228"/>
      <c r="J127" s="41"/>
      <c r="K127" s="41"/>
      <c r="L127" s="45"/>
      <c r="M127" s="229"/>
      <c r="N127" s="230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131</v>
      </c>
      <c r="AU127" s="18" t="s">
        <v>80</v>
      </c>
    </row>
    <row r="128" s="13" customFormat="1">
      <c r="A128" s="13"/>
      <c r="B128" s="231"/>
      <c r="C128" s="232"/>
      <c r="D128" s="226" t="s">
        <v>133</v>
      </c>
      <c r="E128" s="233" t="s">
        <v>19</v>
      </c>
      <c r="F128" s="234" t="s">
        <v>134</v>
      </c>
      <c r="G128" s="232"/>
      <c r="H128" s="233" t="s">
        <v>19</v>
      </c>
      <c r="I128" s="235"/>
      <c r="J128" s="232"/>
      <c r="K128" s="232"/>
      <c r="L128" s="236"/>
      <c r="M128" s="237"/>
      <c r="N128" s="238"/>
      <c r="O128" s="238"/>
      <c r="P128" s="238"/>
      <c r="Q128" s="238"/>
      <c r="R128" s="238"/>
      <c r="S128" s="238"/>
      <c r="T128" s="239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0" t="s">
        <v>133</v>
      </c>
      <c r="AU128" s="240" t="s">
        <v>80</v>
      </c>
      <c r="AV128" s="13" t="s">
        <v>76</v>
      </c>
      <c r="AW128" s="13" t="s">
        <v>33</v>
      </c>
      <c r="AX128" s="13" t="s">
        <v>72</v>
      </c>
      <c r="AY128" s="240" t="s">
        <v>122</v>
      </c>
    </row>
    <row r="129" s="14" customFormat="1">
      <c r="A129" s="14"/>
      <c r="B129" s="241"/>
      <c r="C129" s="242"/>
      <c r="D129" s="226" t="s">
        <v>133</v>
      </c>
      <c r="E129" s="243" t="s">
        <v>19</v>
      </c>
      <c r="F129" s="244" t="s">
        <v>135</v>
      </c>
      <c r="G129" s="242"/>
      <c r="H129" s="245">
        <v>0.32000000000000001</v>
      </c>
      <c r="I129" s="246"/>
      <c r="J129" s="242"/>
      <c r="K129" s="242"/>
      <c r="L129" s="247"/>
      <c r="M129" s="248"/>
      <c r="N129" s="249"/>
      <c r="O129" s="249"/>
      <c r="P129" s="249"/>
      <c r="Q129" s="249"/>
      <c r="R129" s="249"/>
      <c r="S129" s="249"/>
      <c r="T129" s="250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1" t="s">
        <v>133</v>
      </c>
      <c r="AU129" s="251" t="s">
        <v>80</v>
      </c>
      <c r="AV129" s="14" t="s">
        <v>80</v>
      </c>
      <c r="AW129" s="14" t="s">
        <v>33</v>
      </c>
      <c r="AX129" s="14" t="s">
        <v>76</v>
      </c>
      <c r="AY129" s="251" t="s">
        <v>122</v>
      </c>
    </row>
    <row r="130" s="2" customFormat="1" ht="13.8" customHeight="1">
      <c r="A130" s="39"/>
      <c r="B130" s="40"/>
      <c r="C130" s="213" t="s">
        <v>191</v>
      </c>
      <c r="D130" s="213" t="s">
        <v>124</v>
      </c>
      <c r="E130" s="214" t="s">
        <v>192</v>
      </c>
      <c r="F130" s="215" t="s">
        <v>193</v>
      </c>
      <c r="G130" s="216" t="s">
        <v>165</v>
      </c>
      <c r="H130" s="217">
        <v>3.2000000000000002</v>
      </c>
      <c r="I130" s="218"/>
      <c r="J130" s="219">
        <f>ROUND(I130*H130,2)</f>
        <v>0</v>
      </c>
      <c r="K130" s="215" t="s">
        <v>128</v>
      </c>
      <c r="L130" s="45"/>
      <c r="M130" s="220" t="s">
        <v>19</v>
      </c>
      <c r="N130" s="221" t="s">
        <v>43</v>
      </c>
      <c r="O130" s="85"/>
      <c r="P130" s="222">
        <f>O130*H130</f>
        <v>0</v>
      </c>
      <c r="Q130" s="222">
        <v>0.00264</v>
      </c>
      <c r="R130" s="222">
        <f>Q130*H130</f>
        <v>0.0084480000000000006</v>
      </c>
      <c r="S130" s="222">
        <v>0</v>
      </c>
      <c r="T130" s="223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24" t="s">
        <v>129</v>
      </c>
      <c r="AT130" s="224" t="s">
        <v>124</v>
      </c>
      <c r="AU130" s="224" t="s">
        <v>80</v>
      </c>
      <c r="AY130" s="18" t="s">
        <v>122</v>
      </c>
      <c r="BE130" s="225">
        <f>IF(N130="základní",J130,0)</f>
        <v>0</v>
      </c>
      <c r="BF130" s="225">
        <f>IF(N130="snížená",J130,0)</f>
        <v>0</v>
      </c>
      <c r="BG130" s="225">
        <f>IF(N130="zákl. přenesená",J130,0)</f>
        <v>0</v>
      </c>
      <c r="BH130" s="225">
        <f>IF(N130="sníž. přenesená",J130,0)</f>
        <v>0</v>
      </c>
      <c r="BI130" s="225">
        <f>IF(N130="nulová",J130,0)</f>
        <v>0</v>
      </c>
      <c r="BJ130" s="18" t="s">
        <v>76</v>
      </c>
      <c r="BK130" s="225">
        <f>ROUND(I130*H130,2)</f>
        <v>0</v>
      </c>
      <c r="BL130" s="18" t="s">
        <v>129</v>
      </c>
      <c r="BM130" s="224" t="s">
        <v>194</v>
      </c>
    </row>
    <row r="131" s="2" customFormat="1">
      <c r="A131" s="39"/>
      <c r="B131" s="40"/>
      <c r="C131" s="41"/>
      <c r="D131" s="226" t="s">
        <v>131</v>
      </c>
      <c r="E131" s="41"/>
      <c r="F131" s="227" t="s">
        <v>195</v>
      </c>
      <c r="G131" s="41"/>
      <c r="H131" s="41"/>
      <c r="I131" s="228"/>
      <c r="J131" s="41"/>
      <c r="K131" s="41"/>
      <c r="L131" s="45"/>
      <c r="M131" s="229"/>
      <c r="N131" s="230"/>
      <c r="O131" s="85"/>
      <c r="P131" s="85"/>
      <c r="Q131" s="85"/>
      <c r="R131" s="85"/>
      <c r="S131" s="85"/>
      <c r="T131" s="86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131</v>
      </c>
      <c r="AU131" s="18" t="s">
        <v>80</v>
      </c>
    </row>
    <row r="132" s="13" customFormat="1">
      <c r="A132" s="13"/>
      <c r="B132" s="231"/>
      <c r="C132" s="232"/>
      <c r="D132" s="226" t="s">
        <v>133</v>
      </c>
      <c r="E132" s="233" t="s">
        <v>19</v>
      </c>
      <c r="F132" s="234" t="s">
        <v>134</v>
      </c>
      <c r="G132" s="232"/>
      <c r="H132" s="233" t="s">
        <v>19</v>
      </c>
      <c r="I132" s="235"/>
      <c r="J132" s="232"/>
      <c r="K132" s="232"/>
      <c r="L132" s="236"/>
      <c r="M132" s="237"/>
      <c r="N132" s="238"/>
      <c r="O132" s="238"/>
      <c r="P132" s="238"/>
      <c r="Q132" s="238"/>
      <c r="R132" s="238"/>
      <c r="S132" s="238"/>
      <c r="T132" s="239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0" t="s">
        <v>133</v>
      </c>
      <c r="AU132" s="240" t="s">
        <v>80</v>
      </c>
      <c r="AV132" s="13" t="s">
        <v>76</v>
      </c>
      <c r="AW132" s="13" t="s">
        <v>33</v>
      </c>
      <c r="AX132" s="13" t="s">
        <v>72</v>
      </c>
      <c r="AY132" s="240" t="s">
        <v>122</v>
      </c>
    </row>
    <row r="133" s="14" customFormat="1">
      <c r="A133" s="14"/>
      <c r="B133" s="241"/>
      <c r="C133" s="242"/>
      <c r="D133" s="226" t="s">
        <v>133</v>
      </c>
      <c r="E133" s="243" t="s">
        <v>19</v>
      </c>
      <c r="F133" s="244" t="s">
        <v>196</v>
      </c>
      <c r="G133" s="242"/>
      <c r="H133" s="245">
        <v>3.2000000000000002</v>
      </c>
      <c r="I133" s="246"/>
      <c r="J133" s="242"/>
      <c r="K133" s="242"/>
      <c r="L133" s="247"/>
      <c r="M133" s="248"/>
      <c r="N133" s="249"/>
      <c r="O133" s="249"/>
      <c r="P133" s="249"/>
      <c r="Q133" s="249"/>
      <c r="R133" s="249"/>
      <c r="S133" s="249"/>
      <c r="T133" s="250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1" t="s">
        <v>133</v>
      </c>
      <c r="AU133" s="251" t="s">
        <v>80</v>
      </c>
      <c r="AV133" s="14" t="s">
        <v>80</v>
      </c>
      <c r="AW133" s="14" t="s">
        <v>33</v>
      </c>
      <c r="AX133" s="14" t="s">
        <v>76</v>
      </c>
      <c r="AY133" s="251" t="s">
        <v>122</v>
      </c>
    </row>
    <row r="134" s="2" customFormat="1" ht="13.8" customHeight="1">
      <c r="A134" s="39"/>
      <c r="B134" s="40"/>
      <c r="C134" s="213" t="s">
        <v>197</v>
      </c>
      <c r="D134" s="213" t="s">
        <v>124</v>
      </c>
      <c r="E134" s="214" t="s">
        <v>198</v>
      </c>
      <c r="F134" s="215" t="s">
        <v>199</v>
      </c>
      <c r="G134" s="216" t="s">
        <v>165</v>
      </c>
      <c r="H134" s="217">
        <v>3.2000000000000002</v>
      </c>
      <c r="I134" s="218"/>
      <c r="J134" s="219">
        <f>ROUND(I134*H134,2)</f>
        <v>0</v>
      </c>
      <c r="K134" s="215" t="s">
        <v>128</v>
      </c>
      <c r="L134" s="45"/>
      <c r="M134" s="220" t="s">
        <v>19</v>
      </c>
      <c r="N134" s="221" t="s">
        <v>43</v>
      </c>
      <c r="O134" s="85"/>
      <c r="P134" s="222">
        <f>O134*H134</f>
        <v>0</v>
      </c>
      <c r="Q134" s="222">
        <v>0</v>
      </c>
      <c r="R134" s="222">
        <f>Q134*H134</f>
        <v>0</v>
      </c>
      <c r="S134" s="222">
        <v>0</v>
      </c>
      <c r="T134" s="223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24" t="s">
        <v>129</v>
      </c>
      <c r="AT134" s="224" t="s">
        <v>124</v>
      </c>
      <c r="AU134" s="224" t="s">
        <v>80</v>
      </c>
      <c r="AY134" s="18" t="s">
        <v>122</v>
      </c>
      <c r="BE134" s="225">
        <f>IF(N134="základní",J134,0)</f>
        <v>0</v>
      </c>
      <c r="BF134" s="225">
        <f>IF(N134="snížená",J134,0)</f>
        <v>0</v>
      </c>
      <c r="BG134" s="225">
        <f>IF(N134="zákl. přenesená",J134,0)</f>
        <v>0</v>
      </c>
      <c r="BH134" s="225">
        <f>IF(N134="sníž. přenesená",J134,0)</f>
        <v>0</v>
      </c>
      <c r="BI134" s="225">
        <f>IF(N134="nulová",J134,0)</f>
        <v>0</v>
      </c>
      <c r="BJ134" s="18" t="s">
        <v>76</v>
      </c>
      <c r="BK134" s="225">
        <f>ROUND(I134*H134,2)</f>
        <v>0</v>
      </c>
      <c r="BL134" s="18" t="s">
        <v>129</v>
      </c>
      <c r="BM134" s="224" t="s">
        <v>200</v>
      </c>
    </row>
    <row r="135" s="2" customFormat="1">
      <c r="A135" s="39"/>
      <c r="B135" s="40"/>
      <c r="C135" s="41"/>
      <c r="D135" s="226" t="s">
        <v>131</v>
      </c>
      <c r="E135" s="41"/>
      <c r="F135" s="227" t="s">
        <v>195</v>
      </c>
      <c r="G135" s="41"/>
      <c r="H135" s="41"/>
      <c r="I135" s="228"/>
      <c r="J135" s="41"/>
      <c r="K135" s="41"/>
      <c r="L135" s="45"/>
      <c r="M135" s="229"/>
      <c r="N135" s="230"/>
      <c r="O135" s="85"/>
      <c r="P135" s="85"/>
      <c r="Q135" s="85"/>
      <c r="R135" s="85"/>
      <c r="S135" s="85"/>
      <c r="T135" s="86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131</v>
      </c>
      <c r="AU135" s="18" t="s">
        <v>80</v>
      </c>
    </row>
    <row r="136" s="12" customFormat="1" ht="22.8" customHeight="1">
      <c r="A136" s="12"/>
      <c r="B136" s="197"/>
      <c r="C136" s="198"/>
      <c r="D136" s="199" t="s">
        <v>71</v>
      </c>
      <c r="E136" s="211" t="s">
        <v>147</v>
      </c>
      <c r="F136" s="211" t="s">
        <v>201</v>
      </c>
      <c r="G136" s="198"/>
      <c r="H136" s="198"/>
      <c r="I136" s="201"/>
      <c r="J136" s="212">
        <f>BK136</f>
        <v>0</v>
      </c>
      <c r="K136" s="198"/>
      <c r="L136" s="203"/>
      <c r="M136" s="204"/>
      <c r="N136" s="205"/>
      <c r="O136" s="205"/>
      <c r="P136" s="206">
        <f>SUM(P137:P155)</f>
        <v>0</v>
      </c>
      <c r="Q136" s="205"/>
      <c r="R136" s="206">
        <f>SUM(R137:R155)</f>
        <v>4.9414850000000001</v>
      </c>
      <c r="S136" s="205"/>
      <c r="T136" s="207">
        <f>SUM(T137:T155)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08" t="s">
        <v>76</v>
      </c>
      <c r="AT136" s="209" t="s">
        <v>71</v>
      </c>
      <c r="AU136" s="209" t="s">
        <v>76</v>
      </c>
      <c r="AY136" s="208" t="s">
        <v>122</v>
      </c>
      <c r="BK136" s="210">
        <f>SUM(BK137:BK155)</f>
        <v>0</v>
      </c>
    </row>
    <row r="137" s="2" customFormat="1" ht="13.8" customHeight="1">
      <c r="A137" s="39"/>
      <c r="B137" s="40"/>
      <c r="C137" s="213" t="s">
        <v>202</v>
      </c>
      <c r="D137" s="213" t="s">
        <v>124</v>
      </c>
      <c r="E137" s="214" t="s">
        <v>203</v>
      </c>
      <c r="F137" s="215" t="s">
        <v>204</v>
      </c>
      <c r="G137" s="216" t="s">
        <v>165</v>
      </c>
      <c r="H137" s="217">
        <v>167.5</v>
      </c>
      <c r="I137" s="218"/>
      <c r="J137" s="219">
        <f>ROUND(I137*H137,2)</f>
        <v>0</v>
      </c>
      <c r="K137" s="215" t="s">
        <v>128</v>
      </c>
      <c r="L137" s="45"/>
      <c r="M137" s="220" t="s">
        <v>19</v>
      </c>
      <c r="N137" s="221" t="s">
        <v>43</v>
      </c>
      <c r="O137" s="85"/>
      <c r="P137" s="222">
        <f>O137*H137</f>
        <v>0</v>
      </c>
      <c r="Q137" s="222">
        <v>0</v>
      </c>
      <c r="R137" s="222">
        <f>Q137*H137</f>
        <v>0</v>
      </c>
      <c r="S137" s="222">
        <v>0</v>
      </c>
      <c r="T137" s="223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24" t="s">
        <v>129</v>
      </c>
      <c r="AT137" s="224" t="s">
        <v>124</v>
      </c>
      <c r="AU137" s="224" t="s">
        <v>80</v>
      </c>
      <c r="AY137" s="18" t="s">
        <v>122</v>
      </c>
      <c r="BE137" s="225">
        <f>IF(N137="základní",J137,0)</f>
        <v>0</v>
      </c>
      <c r="BF137" s="225">
        <f>IF(N137="snížená",J137,0)</f>
        <v>0</v>
      </c>
      <c r="BG137" s="225">
        <f>IF(N137="zákl. přenesená",J137,0)</f>
        <v>0</v>
      </c>
      <c r="BH137" s="225">
        <f>IF(N137="sníž. přenesená",J137,0)</f>
        <v>0</v>
      </c>
      <c r="BI137" s="225">
        <f>IF(N137="nulová",J137,0)</f>
        <v>0</v>
      </c>
      <c r="BJ137" s="18" t="s">
        <v>76</v>
      </c>
      <c r="BK137" s="225">
        <f>ROUND(I137*H137,2)</f>
        <v>0</v>
      </c>
      <c r="BL137" s="18" t="s">
        <v>129</v>
      </c>
      <c r="BM137" s="224" t="s">
        <v>205</v>
      </c>
    </row>
    <row r="138" s="13" customFormat="1">
      <c r="A138" s="13"/>
      <c r="B138" s="231"/>
      <c r="C138" s="232"/>
      <c r="D138" s="226" t="s">
        <v>133</v>
      </c>
      <c r="E138" s="233" t="s">
        <v>19</v>
      </c>
      <c r="F138" s="234" t="s">
        <v>134</v>
      </c>
      <c r="G138" s="232"/>
      <c r="H138" s="233" t="s">
        <v>19</v>
      </c>
      <c r="I138" s="235"/>
      <c r="J138" s="232"/>
      <c r="K138" s="232"/>
      <c r="L138" s="236"/>
      <c r="M138" s="237"/>
      <c r="N138" s="238"/>
      <c r="O138" s="238"/>
      <c r="P138" s="238"/>
      <c r="Q138" s="238"/>
      <c r="R138" s="238"/>
      <c r="S138" s="238"/>
      <c r="T138" s="239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0" t="s">
        <v>133</v>
      </c>
      <c r="AU138" s="240" t="s">
        <v>80</v>
      </c>
      <c r="AV138" s="13" t="s">
        <v>76</v>
      </c>
      <c r="AW138" s="13" t="s">
        <v>33</v>
      </c>
      <c r="AX138" s="13" t="s">
        <v>72</v>
      </c>
      <c r="AY138" s="240" t="s">
        <v>122</v>
      </c>
    </row>
    <row r="139" s="14" customFormat="1">
      <c r="A139" s="14"/>
      <c r="B139" s="241"/>
      <c r="C139" s="242"/>
      <c r="D139" s="226" t="s">
        <v>133</v>
      </c>
      <c r="E139" s="243" t="s">
        <v>19</v>
      </c>
      <c r="F139" s="244" t="s">
        <v>206</v>
      </c>
      <c r="G139" s="242"/>
      <c r="H139" s="245">
        <v>167.5</v>
      </c>
      <c r="I139" s="246"/>
      <c r="J139" s="242"/>
      <c r="K139" s="242"/>
      <c r="L139" s="247"/>
      <c r="M139" s="248"/>
      <c r="N139" s="249"/>
      <c r="O139" s="249"/>
      <c r="P139" s="249"/>
      <c r="Q139" s="249"/>
      <c r="R139" s="249"/>
      <c r="S139" s="249"/>
      <c r="T139" s="250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1" t="s">
        <v>133</v>
      </c>
      <c r="AU139" s="251" t="s">
        <v>80</v>
      </c>
      <c r="AV139" s="14" t="s">
        <v>80</v>
      </c>
      <c r="AW139" s="14" t="s">
        <v>33</v>
      </c>
      <c r="AX139" s="14" t="s">
        <v>76</v>
      </c>
      <c r="AY139" s="251" t="s">
        <v>122</v>
      </c>
    </row>
    <row r="140" s="2" customFormat="1" ht="13.8" customHeight="1">
      <c r="A140" s="39"/>
      <c r="B140" s="40"/>
      <c r="C140" s="213" t="s">
        <v>8</v>
      </c>
      <c r="D140" s="213" t="s">
        <v>124</v>
      </c>
      <c r="E140" s="214" t="s">
        <v>207</v>
      </c>
      <c r="F140" s="215" t="s">
        <v>208</v>
      </c>
      <c r="G140" s="216" t="s">
        <v>165</v>
      </c>
      <c r="H140" s="217">
        <v>167.5</v>
      </c>
      <c r="I140" s="218"/>
      <c r="J140" s="219">
        <f>ROUND(I140*H140,2)</f>
        <v>0</v>
      </c>
      <c r="K140" s="215" t="s">
        <v>128</v>
      </c>
      <c r="L140" s="45"/>
      <c r="M140" s="220" t="s">
        <v>19</v>
      </c>
      <c r="N140" s="221" t="s">
        <v>43</v>
      </c>
      <c r="O140" s="85"/>
      <c r="P140" s="222">
        <f>O140*H140</f>
        <v>0</v>
      </c>
      <c r="Q140" s="222">
        <v>0</v>
      </c>
      <c r="R140" s="222">
        <f>Q140*H140</f>
        <v>0</v>
      </c>
      <c r="S140" s="222">
        <v>0</v>
      </c>
      <c r="T140" s="223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24" t="s">
        <v>129</v>
      </c>
      <c r="AT140" s="224" t="s">
        <v>124</v>
      </c>
      <c r="AU140" s="224" t="s">
        <v>80</v>
      </c>
      <c r="AY140" s="18" t="s">
        <v>122</v>
      </c>
      <c r="BE140" s="225">
        <f>IF(N140="základní",J140,0)</f>
        <v>0</v>
      </c>
      <c r="BF140" s="225">
        <f>IF(N140="snížená",J140,0)</f>
        <v>0</v>
      </c>
      <c r="BG140" s="225">
        <f>IF(N140="zákl. přenesená",J140,0)</f>
        <v>0</v>
      </c>
      <c r="BH140" s="225">
        <f>IF(N140="sníž. přenesená",J140,0)</f>
        <v>0</v>
      </c>
      <c r="BI140" s="225">
        <f>IF(N140="nulová",J140,0)</f>
        <v>0</v>
      </c>
      <c r="BJ140" s="18" t="s">
        <v>76</v>
      </c>
      <c r="BK140" s="225">
        <f>ROUND(I140*H140,2)</f>
        <v>0</v>
      </c>
      <c r="BL140" s="18" t="s">
        <v>129</v>
      </c>
      <c r="BM140" s="224" t="s">
        <v>209</v>
      </c>
    </row>
    <row r="141" s="13" customFormat="1">
      <c r="A141" s="13"/>
      <c r="B141" s="231"/>
      <c r="C141" s="232"/>
      <c r="D141" s="226" t="s">
        <v>133</v>
      </c>
      <c r="E141" s="233" t="s">
        <v>19</v>
      </c>
      <c r="F141" s="234" t="s">
        <v>134</v>
      </c>
      <c r="G141" s="232"/>
      <c r="H141" s="233" t="s">
        <v>19</v>
      </c>
      <c r="I141" s="235"/>
      <c r="J141" s="232"/>
      <c r="K141" s="232"/>
      <c r="L141" s="236"/>
      <c r="M141" s="237"/>
      <c r="N141" s="238"/>
      <c r="O141" s="238"/>
      <c r="P141" s="238"/>
      <c r="Q141" s="238"/>
      <c r="R141" s="238"/>
      <c r="S141" s="238"/>
      <c r="T141" s="239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0" t="s">
        <v>133</v>
      </c>
      <c r="AU141" s="240" t="s">
        <v>80</v>
      </c>
      <c r="AV141" s="13" t="s">
        <v>76</v>
      </c>
      <c r="AW141" s="13" t="s">
        <v>33</v>
      </c>
      <c r="AX141" s="13" t="s">
        <v>72</v>
      </c>
      <c r="AY141" s="240" t="s">
        <v>122</v>
      </c>
    </row>
    <row r="142" s="14" customFormat="1">
      <c r="A142" s="14"/>
      <c r="B142" s="241"/>
      <c r="C142" s="242"/>
      <c r="D142" s="226" t="s">
        <v>133</v>
      </c>
      <c r="E142" s="243" t="s">
        <v>19</v>
      </c>
      <c r="F142" s="244" t="s">
        <v>206</v>
      </c>
      <c r="G142" s="242"/>
      <c r="H142" s="245">
        <v>167.5</v>
      </c>
      <c r="I142" s="246"/>
      <c r="J142" s="242"/>
      <c r="K142" s="242"/>
      <c r="L142" s="247"/>
      <c r="M142" s="248"/>
      <c r="N142" s="249"/>
      <c r="O142" s="249"/>
      <c r="P142" s="249"/>
      <c r="Q142" s="249"/>
      <c r="R142" s="249"/>
      <c r="S142" s="249"/>
      <c r="T142" s="250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1" t="s">
        <v>133</v>
      </c>
      <c r="AU142" s="251" t="s">
        <v>80</v>
      </c>
      <c r="AV142" s="14" t="s">
        <v>80</v>
      </c>
      <c r="AW142" s="14" t="s">
        <v>33</v>
      </c>
      <c r="AX142" s="14" t="s">
        <v>76</v>
      </c>
      <c r="AY142" s="251" t="s">
        <v>122</v>
      </c>
    </row>
    <row r="143" s="2" customFormat="1" ht="13.8" customHeight="1">
      <c r="A143" s="39"/>
      <c r="B143" s="40"/>
      <c r="C143" s="213" t="s">
        <v>210</v>
      </c>
      <c r="D143" s="213" t="s">
        <v>124</v>
      </c>
      <c r="E143" s="214" t="s">
        <v>211</v>
      </c>
      <c r="F143" s="215" t="s">
        <v>212</v>
      </c>
      <c r="G143" s="216" t="s">
        <v>165</v>
      </c>
      <c r="H143" s="217">
        <v>167.5</v>
      </c>
      <c r="I143" s="218"/>
      <c r="J143" s="219">
        <f>ROUND(I143*H143,2)</f>
        <v>0</v>
      </c>
      <c r="K143" s="215" t="s">
        <v>128</v>
      </c>
      <c r="L143" s="45"/>
      <c r="M143" s="220" t="s">
        <v>19</v>
      </c>
      <c r="N143" s="221" t="s">
        <v>43</v>
      </c>
      <c r="O143" s="85"/>
      <c r="P143" s="222">
        <f>O143*H143</f>
        <v>0</v>
      </c>
      <c r="Q143" s="222">
        <v>0</v>
      </c>
      <c r="R143" s="222">
        <f>Q143*H143</f>
        <v>0</v>
      </c>
      <c r="S143" s="222">
        <v>0</v>
      </c>
      <c r="T143" s="223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24" t="s">
        <v>129</v>
      </c>
      <c r="AT143" s="224" t="s">
        <v>124</v>
      </c>
      <c r="AU143" s="224" t="s">
        <v>80</v>
      </c>
      <c r="AY143" s="18" t="s">
        <v>122</v>
      </c>
      <c r="BE143" s="225">
        <f>IF(N143="základní",J143,0)</f>
        <v>0</v>
      </c>
      <c r="BF143" s="225">
        <f>IF(N143="snížená",J143,0)</f>
        <v>0</v>
      </c>
      <c r="BG143" s="225">
        <f>IF(N143="zákl. přenesená",J143,0)</f>
        <v>0</v>
      </c>
      <c r="BH143" s="225">
        <f>IF(N143="sníž. přenesená",J143,0)</f>
        <v>0</v>
      </c>
      <c r="BI143" s="225">
        <f>IF(N143="nulová",J143,0)</f>
        <v>0</v>
      </c>
      <c r="BJ143" s="18" t="s">
        <v>76</v>
      </c>
      <c r="BK143" s="225">
        <f>ROUND(I143*H143,2)</f>
        <v>0</v>
      </c>
      <c r="BL143" s="18" t="s">
        <v>129</v>
      </c>
      <c r="BM143" s="224" t="s">
        <v>213</v>
      </c>
    </row>
    <row r="144" s="13" customFormat="1">
      <c r="A144" s="13"/>
      <c r="B144" s="231"/>
      <c r="C144" s="232"/>
      <c r="D144" s="226" t="s">
        <v>133</v>
      </c>
      <c r="E144" s="233" t="s">
        <v>19</v>
      </c>
      <c r="F144" s="234" t="s">
        <v>134</v>
      </c>
      <c r="G144" s="232"/>
      <c r="H144" s="233" t="s">
        <v>19</v>
      </c>
      <c r="I144" s="235"/>
      <c r="J144" s="232"/>
      <c r="K144" s="232"/>
      <c r="L144" s="236"/>
      <c r="M144" s="237"/>
      <c r="N144" s="238"/>
      <c r="O144" s="238"/>
      <c r="P144" s="238"/>
      <c r="Q144" s="238"/>
      <c r="R144" s="238"/>
      <c r="S144" s="238"/>
      <c r="T144" s="239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0" t="s">
        <v>133</v>
      </c>
      <c r="AU144" s="240" t="s">
        <v>80</v>
      </c>
      <c r="AV144" s="13" t="s">
        <v>76</v>
      </c>
      <c r="AW144" s="13" t="s">
        <v>33</v>
      </c>
      <c r="AX144" s="13" t="s">
        <v>72</v>
      </c>
      <c r="AY144" s="240" t="s">
        <v>122</v>
      </c>
    </row>
    <row r="145" s="14" customFormat="1">
      <c r="A145" s="14"/>
      <c r="B145" s="241"/>
      <c r="C145" s="242"/>
      <c r="D145" s="226" t="s">
        <v>133</v>
      </c>
      <c r="E145" s="243" t="s">
        <v>19</v>
      </c>
      <c r="F145" s="244" t="s">
        <v>206</v>
      </c>
      <c r="G145" s="242"/>
      <c r="H145" s="245">
        <v>167.5</v>
      </c>
      <c r="I145" s="246"/>
      <c r="J145" s="242"/>
      <c r="K145" s="242"/>
      <c r="L145" s="247"/>
      <c r="M145" s="248"/>
      <c r="N145" s="249"/>
      <c r="O145" s="249"/>
      <c r="P145" s="249"/>
      <c r="Q145" s="249"/>
      <c r="R145" s="249"/>
      <c r="S145" s="249"/>
      <c r="T145" s="250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1" t="s">
        <v>133</v>
      </c>
      <c r="AU145" s="251" t="s">
        <v>80</v>
      </c>
      <c r="AV145" s="14" t="s">
        <v>80</v>
      </c>
      <c r="AW145" s="14" t="s">
        <v>33</v>
      </c>
      <c r="AX145" s="14" t="s">
        <v>76</v>
      </c>
      <c r="AY145" s="251" t="s">
        <v>122</v>
      </c>
    </row>
    <row r="146" s="2" customFormat="1" ht="13.8" customHeight="1">
      <c r="A146" s="39"/>
      <c r="B146" s="40"/>
      <c r="C146" s="213" t="s">
        <v>214</v>
      </c>
      <c r="D146" s="213" t="s">
        <v>124</v>
      </c>
      <c r="E146" s="214" t="s">
        <v>215</v>
      </c>
      <c r="F146" s="215" t="s">
        <v>216</v>
      </c>
      <c r="G146" s="216" t="s">
        <v>165</v>
      </c>
      <c r="H146" s="217">
        <v>167.5</v>
      </c>
      <c r="I146" s="218"/>
      <c r="J146" s="219">
        <f>ROUND(I146*H146,2)</f>
        <v>0</v>
      </c>
      <c r="K146" s="215" t="s">
        <v>19</v>
      </c>
      <c r="L146" s="45"/>
      <c r="M146" s="220" t="s">
        <v>19</v>
      </c>
      <c r="N146" s="221" t="s">
        <v>43</v>
      </c>
      <c r="O146" s="85"/>
      <c r="P146" s="222">
        <f>O146*H146</f>
        <v>0</v>
      </c>
      <c r="Q146" s="222">
        <v>0.02937</v>
      </c>
      <c r="R146" s="222">
        <f>Q146*H146</f>
        <v>4.9194750000000003</v>
      </c>
      <c r="S146" s="222">
        <v>0</v>
      </c>
      <c r="T146" s="223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24" t="s">
        <v>129</v>
      </c>
      <c r="AT146" s="224" t="s">
        <v>124</v>
      </c>
      <c r="AU146" s="224" t="s">
        <v>80</v>
      </c>
      <c r="AY146" s="18" t="s">
        <v>122</v>
      </c>
      <c r="BE146" s="225">
        <f>IF(N146="základní",J146,0)</f>
        <v>0</v>
      </c>
      <c r="BF146" s="225">
        <f>IF(N146="snížená",J146,0)</f>
        <v>0</v>
      </c>
      <c r="BG146" s="225">
        <f>IF(N146="zákl. přenesená",J146,0)</f>
        <v>0</v>
      </c>
      <c r="BH146" s="225">
        <f>IF(N146="sníž. přenesená",J146,0)</f>
        <v>0</v>
      </c>
      <c r="BI146" s="225">
        <f>IF(N146="nulová",J146,0)</f>
        <v>0</v>
      </c>
      <c r="BJ146" s="18" t="s">
        <v>76</v>
      </c>
      <c r="BK146" s="225">
        <f>ROUND(I146*H146,2)</f>
        <v>0</v>
      </c>
      <c r="BL146" s="18" t="s">
        <v>129</v>
      </c>
      <c r="BM146" s="224" t="s">
        <v>217</v>
      </c>
    </row>
    <row r="147" s="2" customFormat="1">
      <c r="A147" s="39"/>
      <c r="B147" s="40"/>
      <c r="C147" s="41"/>
      <c r="D147" s="226" t="s">
        <v>131</v>
      </c>
      <c r="E147" s="41"/>
      <c r="F147" s="227" t="s">
        <v>218</v>
      </c>
      <c r="G147" s="41"/>
      <c r="H147" s="41"/>
      <c r="I147" s="228"/>
      <c r="J147" s="41"/>
      <c r="K147" s="41"/>
      <c r="L147" s="45"/>
      <c r="M147" s="229"/>
      <c r="N147" s="230"/>
      <c r="O147" s="85"/>
      <c r="P147" s="85"/>
      <c r="Q147" s="85"/>
      <c r="R147" s="85"/>
      <c r="S147" s="85"/>
      <c r="T147" s="86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131</v>
      </c>
      <c r="AU147" s="18" t="s">
        <v>80</v>
      </c>
    </row>
    <row r="148" s="13" customFormat="1">
      <c r="A148" s="13"/>
      <c r="B148" s="231"/>
      <c r="C148" s="232"/>
      <c r="D148" s="226" t="s">
        <v>133</v>
      </c>
      <c r="E148" s="233" t="s">
        <v>19</v>
      </c>
      <c r="F148" s="234" t="s">
        <v>134</v>
      </c>
      <c r="G148" s="232"/>
      <c r="H148" s="233" t="s">
        <v>19</v>
      </c>
      <c r="I148" s="235"/>
      <c r="J148" s="232"/>
      <c r="K148" s="232"/>
      <c r="L148" s="236"/>
      <c r="M148" s="237"/>
      <c r="N148" s="238"/>
      <c r="O148" s="238"/>
      <c r="P148" s="238"/>
      <c r="Q148" s="238"/>
      <c r="R148" s="238"/>
      <c r="S148" s="238"/>
      <c r="T148" s="239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0" t="s">
        <v>133</v>
      </c>
      <c r="AU148" s="240" t="s">
        <v>80</v>
      </c>
      <c r="AV148" s="13" t="s">
        <v>76</v>
      </c>
      <c r="AW148" s="13" t="s">
        <v>33</v>
      </c>
      <c r="AX148" s="13" t="s">
        <v>72</v>
      </c>
      <c r="AY148" s="240" t="s">
        <v>122</v>
      </c>
    </row>
    <row r="149" s="14" customFormat="1">
      <c r="A149" s="14"/>
      <c r="B149" s="241"/>
      <c r="C149" s="242"/>
      <c r="D149" s="226" t="s">
        <v>133</v>
      </c>
      <c r="E149" s="243" t="s">
        <v>19</v>
      </c>
      <c r="F149" s="244" t="s">
        <v>206</v>
      </c>
      <c r="G149" s="242"/>
      <c r="H149" s="245">
        <v>167.5</v>
      </c>
      <c r="I149" s="246"/>
      <c r="J149" s="242"/>
      <c r="K149" s="242"/>
      <c r="L149" s="247"/>
      <c r="M149" s="248"/>
      <c r="N149" s="249"/>
      <c r="O149" s="249"/>
      <c r="P149" s="249"/>
      <c r="Q149" s="249"/>
      <c r="R149" s="249"/>
      <c r="S149" s="249"/>
      <c r="T149" s="250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1" t="s">
        <v>133</v>
      </c>
      <c r="AU149" s="251" t="s">
        <v>80</v>
      </c>
      <c r="AV149" s="14" t="s">
        <v>80</v>
      </c>
      <c r="AW149" s="14" t="s">
        <v>33</v>
      </c>
      <c r="AX149" s="14" t="s">
        <v>76</v>
      </c>
      <c r="AY149" s="251" t="s">
        <v>122</v>
      </c>
    </row>
    <row r="150" s="2" customFormat="1" ht="13.8" customHeight="1">
      <c r="A150" s="39"/>
      <c r="B150" s="40"/>
      <c r="C150" s="252" t="s">
        <v>219</v>
      </c>
      <c r="D150" s="252" t="s">
        <v>155</v>
      </c>
      <c r="E150" s="253" t="s">
        <v>220</v>
      </c>
      <c r="F150" s="254" t="s">
        <v>221</v>
      </c>
      <c r="G150" s="255" t="s">
        <v>165</v>
      </c>
      <c r="H150" s="256">
        <v>167.5</v>
      </c>
      <c r="I150" s="257"/>
      <c r="J150" s="258">
        <f>ROUND(I150*H150,2)</f>
        <v>0</v>
      </c>
      <c r="K150" s="254" t="s">
        <v>19</v>
      </c>
      <c r="L150" s="259"/>
      <c r="M150" s="260" t="s">
        <v>19</v>
      </c>
      <c r="N150" s="261" t="s">
        <v>43</v>
      </c>
      <c r="O150" s="85"/>
      <c r="P150" s="222">
        <f>O150*H150</f>
        <v>0</v>
      </c>
      <c r="Q150" s="222">
        <v>0</v>
      </c>
      <c r="R150" s="222">
        <f>Q150*H150</f>
        <v>0</v>
      </c>
      <c r="S150" s="222">
        <v>0</v>
      </c>
      <c r="T150" s="223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24" t="s">
        <v>159</v>
      </c>
      <c r="AT150" s="224" t="s">
        <v>155</v>
      </c>
      <c r="AU150" s="224" t="s">
        <v>80</v>
      </c>
      <c r="AY150" s="18" t="s">
        <v>122</v>
      </c>
      <c r="BE150" s="225">
        <f>IF(N150="základní",J150,0)</f>
        <v>0</v>
      </c>
      <c r="BF150" s="225">
        <f>IF(N150="snížená",J150,0)</f>
        <v>0</v>
      </c>
      <c r="BG150" s="225">
        <f>IF(N150="zákl. přenesená",J150,0)</f>
        <v>0</v>
      </c>
      <c r="BH150" s="225">
        <f>IF(N150="sníž. přenesená",J150,0)</f>
        <v>0</v>
      </c>
      <c r="BI150" s="225">
        <f>IF(N150="nulová",J150,0)</f>
        <v>0</v>
      </c>
      <c r="BJ150" s="18" t="s">
        <v>76</v>
      </c>
      <c r="BK150" s="225">
        <f>ROUND(I150*H150,2)</f>
        <v>0</v>
      </c>
      <c r="BL150" s="18" t="s">
        <v>129</v>
      </c>
      <c r="BM150" s="224" t="s">
        <v>222</v>
      </c>
    </row>
    <row r="151" s="2" customFormat="1" ht="13.8" customHeight="1">
      <c r="A151" s="39"/>
      <c r="B151" s="40"/>
      <c r="C151" s="213" t="s">
        <v>223</v>
      </c>
      <c r="D151" s="213" t="s">
        <v>124</v>
      </c>
      <c r="E151" s="214" t="s">
        <v>224</v>
      </c>
      <c r="F151" s="215" t="s">
        <v>225</v>
      </c>
      <c r="G151" s="216" t="s">
        <v>226</v>
      </c>
      <c r="H151" s="217">
        <v>71</v>
      </c>
      <c r="I151" s="218"/>
      <c r="J151" s="219">
        <f>ROUND(I151*H151,2)</f>
        <v>0</v>
      </c>
      <c r="K151" s="215" t="s">
        <v>19</v>
      </c>
      <c r="L151" s="45"/>
      <c r="M151" s="220" t="s">
        <v>19</v>
      </c>
      <c r="N151" s="221" t="s">
        <v>43</v>
      </c>
      <c r="O151" s="85"/>
      <c r="P151" s="222">
        <f>O151*H151</f>
        <v>0</v>
      </c>
      <c r="Q151" s="222">
        <v>0.00031</v>
      </c>
      <c r="R151" s="222">
        <f>Q151*H151</f>
        <v>0.022009999999999998</v>
      </c>
      <c r="S151" s="222">
        <v>0</v>
      </c>
      <c r="T151" s="223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24" t="s">
        <v>129</v>
      </c>
      <c r="AT151" s="224" t="s">
        <v>124</v>
      </c>
      <c r="AU151" s="224" t="s">
        <v>80</v>
      </c>
      <c r="AY151" s="18" t="s">
        <v>122</v>
      </c>
      <c r="BE151" s="225">
        <f>IF(N151="základní",J151,0)</f>
        <v>0</v>
      </c>
      <c r="BF151" s="225">
        <f>IF(N151="snížená",J151,0)</f>
        <v>0</v>
      </c>
      <c r="BG151" s="225">
        <f>IF(N151="zákl. přenesená",J151,0)</f>
        <v>0</v>
      </c>
      <c r="BH151" s="225">
        <f>IF(N151="sníž. přenesená",J151,0)</f>
        <v>0</v>
      </c>
      <c r="BI151" s="225">
        <f>IF(N151="nulová",J151,0)</f>
        <v>0</v>
      </c>
      <c r="BJ151" s="18" t="s">
        <v>76</v>
      </c>
      <c r="BK151" s="225">
        <f>ROUND(I151*H151,2)</f>
        <v>0</v>
      </c>
      <c r="BL151" s="18" t="s">
        <v>129</v>
      </c>
      <c r="BM151" s="224" t="s">
        <v>227</v>
      </c>
    </row>
    <row r="152" s="2" customFormat="1">
      <c r="A152" s="39"/>
      <c r="B152" s="40"/>
      <c r="C152" s="41"/>
      <c r="D152" s="226" t="s">
        <v>131</v>
      </c>
      <c r="E152" s="41"/>
      <c r="F152" s="227" t="s">
        <v>218</v>
      </c>
      <c r="G152" s="41"/>
      <c r="H152" s="41"/>
      <c r="I152" s="228"/>
      <c r="J152" s="41"/>
      <c r="K152" s="41"/>
      <c r="L152" s="45"/>
      <c r="M152" s="229"/>
      <c r="N152" s="230"/>
      <c r="O152" s="85"/>
      <c r="P152" s="85"/>
      <c r="Q152" s="85"/>
      <c r="R152" s="85"/>
      <c r="S152" s="85"/>
      <c r="T152" s="86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131</v>
      </c>
      <c r="AU152" s="18" t="s">
        <v>80</v>
      </c>
    </row>
    <row r="153" s="13" customFormat="1">
      <c r="A153" s="13"/>
      <c r="B153" s="231"/>
      <c r="C153" s="232"/>
      <c r="D153" s="226" t="s">
        <v>133</v>
      </c>
      <c r="E153" s="233" t="s">
        <v>19</v>
      </c>
      <c r="F153" s="234" t="s">
        <v>134</v>
      </c>
      <c r="G153" s="232"/>
      <c r="H153" s="233" t="s">
        <v>19</v>
      </c>
      <c r="I153" s="235"/>
      <c r="J153" s="232"/>
      <c r="K153" s="232"/>
      <c r="L153" s="236"/>
      <c r="M153" s="237"/>
      <c r="N153" s="238"/>
      <c r="O153" s="238"/>
      <c r="P153" s="238"/>
      <c r="Q153" s="238"/>
      <c r="R153" s="238"/>
      <c r="S153" s="238"/>
      <c r="T153" s="239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0" t="s">
        <v>133</v>
      </c>
      <c r="AU153" s="240" t="s">
        <v>80</v>
      </c>
      <c r="AV153" s="13" t="s">
        <v>76</v>
      </c>
      <c r="AW153" s="13" t="s">
        <v>33</v>
      </c>
      <c r="AX153" s="13" t="s">
        <v>72</v>
      </c>
      <c r="AY153" s="240" t="s">
        <v>122</v>
      </c>
    </row>
    <row r="154" s="14" customFormat="1">
      <c r="A154" s="14"/>
      <c r="B154" s="241"/>
      <c r="C154" s="242"/>
      <c r="D154" s="226" t="s">
        <v>133</v>
      </c>
      <c r="E154" s="243" t="s">
        <v>19</v>
      </c>
      <c r="F154" s="244" t="s">
        <v>228</v>
      </c>
      <c r="G154" s="242"/>
      <c r="H154" s="245">
        <v>71</v>
      </c>
      <c r="I154" s="246"/>
      <c r="J154" s="242"/>
      <c r="K154" s="242"/>
      <c r="L154" s="247"/>
      <c r="M154" s="248"/>
      <c r="N154" s="249"/>
      <c r="O154" s="249"/>
      <c r="P154" s="249"/>
      <c r="Q154" s="249"/>
      <c r="R154" s="249"/>
      <c r="S154" s="249"/>
      <c r="T154" s="250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1" t="s">
        <v>133</v>
      </c>
      <c r="AU154" s="251" t="s">
        <v>80</v>
      </c>
      <c r="AV154" s="14" t="s">
        <v>80</v>
      </c>
      <c r="AW154" s="14" t="s">
        <v>33</v>
      </c>
      <c r="AX154" s="14" t="s">
        <v>76</v>
      </c>
      <c r="AY154" s="251" t="s">
        <v>122</v>
      </c>
    </row>
    <row r="155" s="2" customFormat="1" ht="13.8" customHeight="1">
      <c r="A155" s="39"/>
      <c r="B155" s="40"/>
      <c r="C155" s="213" t="s">
        <v>229</v>
      </c>
      <c r="D155" s="213" t="s">
        <v>124</v>
      </c>
      <c r="E155" s="214" t="s">
        <v>230</v>
      </c>
      <c r="F155" s="215" t="s">
        <v>231</v>
      </c>
      <c r="G155" s="216" t="s">
        <v>232</v>
      </c>
      <c r="H155" s="217">
        <v>2</v>
      </c>
      <c r="I155" s="218"/>
      <c r="J155" s="219">
        <f>ROUND(I155*H155,2)</f>
        <v>0</v>
      </c>
      <c r="K155" s="215" t="s">
        <v>19</v>
      </c>
      <c r="L155" s="45"/>
      <c r="M155" s="220" t="s">
        <v>19</v>
      </c>
      <c r="N155" s="221" t="s">
        <v>43</v>
      </c>
      <c r="O155" s="85"/>
      <c r="P155" s="222">
        <f>O155*H155</f>
        <v>0</v>
      </c>
      <c r="Q155" s="222">
        <v>0</v>
      </c>
      <c r="R155" s="222">
        <f>Q155*H155</f>
        <v>0</v>
      </c>
      <c r="S155" s="222">
        <v>0</v>
      </c>
      <c r="T155" s="223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24" t="s">
        <v>129</v>
      </c>
      <c r="AT155" s="224" t="s">
        <v>124</v>
      </c>
      <c r="AU155" s="224" t="s">
        <v>80</v>
      </c>
      <c r="AY155" s="18" t="s">
        <v>122</v>
      </c>
      <c r="BE155" s="225">
        <f>IF(N155="základní",J155,0)</f>
        <v>0</v>
      </c>
      <c r="BF155" s="225">
        <f>IF(N155="snížená",J155,0)</f>
        <v>0</v>
      </c>
      <c r="BG155" s="225">
        <f>IF(N155="zákl. přenesená",J155,0)</f>
        <v>0</v>
      </c>
      <c r="BH155" s="225">
        <f>IF(N155="sníž. přenesená",J155,0)</f>
        <v>0</v>
      </c>
      <c r="BI155" s="225">
        <f>IF(N155="nulová",J155,0)</f>
        <v>0</v>
      </c>
      <c r="BJ155" s="18" t="s">
        <v>76</v>
      </c>
      <c r="BK155" s="225">
        <f>ROUND(I155*H155,2)</f>
        <v>0</v>
      </c>
      <c r="BL155" s="18" t="s">
        <v>129</v>
      </c>
      <c r="BM155" s="224" t="s">
        <v>233</v>
      </c>
    </row>
    <row r="156" s="12" customFormat="1" ht="22.8" customHeight="1">
      <c r="A156" s="12"/>
      <c r="B156" s="197"/>
      <c r="C156" s="198"/>
      <c r="D156" s="199" t="s">
        <v>71</v>
      </c>
      <c r="E156" s="211" t="s">
        <v>174</v>
      </c>
      <c r="F156" s="211" t="s">
        <v>234</v>
      </c>
      <c r="G156" s="198"/>
      <c r="H156" s="198"/>
      <c r="I156" s="201"/>
      <c r="J156" s="212">
        <f>BK156</f>
        <v>0</v>
      </c>
      <c r="K156" s="198"/>
      <c r="L156" s="203"/>
      <c r="M156" s="204"/>
      <c r="N156" s="205"/>
      <c r="O156" s="205"/>
      <c r="P156" s="206">
        <f>SUM(P157:P165)</f>
        <v>0</v>
      </c>
      <c r="Q156" s="205"/>
      <c r="R156" s="206">
        <f>SUM(R157:R165)</f>
        <v>15.554680159999998</v>
      </c>
      <c r="S156" s="205"/>
      <c r="T156" s="207">
        <f>SUM(T157:T165)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08" t="s">
        <v>76</v>
      </c>
      <c r="AT156" s="209" t="s">
        <v>71</v>
      </c>
      <c r="AU156" s="209" t="s">
        <v>76</v>
      </c>
      <c r="AY156" s="208" t="s">
        <v>122</v>
      </c>
      <c r="BK156" s="210">
        <f>SUM(BK157:BK165)</f>
        <v>0</v>
      </c>
    </row>
    <row r="157" s="2" customFormat="1" ht="22.2" customHeight="1">
      <c r="A157" s="39"/>
      <c r="B157" s="40"/>
      <c r="C157" s="213" t="s">
        <v>7</v>
      </c>
      <c r="D157" s="213" t="s">
        <v>124</v>
      </c>
      <c r="E157" s="214" t="s">
        <v>235</v>
      </c>
      <c r="F157" s="215" t="s">
        <v>236</v>
      </c>
      <c r="G157" s="216" t="s">
        <v>226</v>
      </c>
      <c r="H157" s="217">
        <v>55.399999999999999</v>
      </c>
      <c r="I157" s="218"/>
      <c r="J157" s="219">
        <f>ROUND(I157*H157,2)</f>
        <v>0</v>
      </c>
      <c r="K157" s="215" t="s">
        <v>128</v>
      </c>
      <c r="L157" s="45"/>
      <c r="M157" s="220" t="s">
        <v>19</v>
      </c>
      <c r="N157" s="221" t="s">
        <v>43</v>
      </c>
      <c r="O157" s="85"/>
      <c r="P157" s="222">
        <f>O157*H157</f>
        <v>0</v>
      </c>
      <c r="Q157" s="222">
        <v>0.10095</v>
      </c>
      <c r="R157" s="222">
        <f>Q157*H157</f>
        <v>5.5926299999999998</v>
      </c>
      <c r="S157" s="222">
        <v>0</v>
      </c>
      <c r="T157" s="223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24" t="s">
        <v>129</v>
      </c>
      <c r="AT157" s="224" t="s">
        <v>124</v>
      </c>
      <c r="AU157" s="224" t="s">
        <v>80</v>
      </c>
      <c r="AY157" s="18" t="s">
        <v>122</v>
      </c>
      <c r="BE157" s="225">
        <f>IF(N157="základní",J157,0)</f>
        <v>0</v>
      </c>
      <c r="BF157" s="225">
        <f>IF(N157="snížená",J157,0)</f>
        <v>0</v>
      </c>
      <c r="BG157" s="225">
        <f>IF(N157="zákl. přenesená",J157,0)</f>
        <v>0</v>
      </c>
      <c r="BH157" s="225">
        <f>IF(N157="sníž. přenesená",J157,0)</f>
        <v>0</v>
      </c>
      <c r="BI157" s="225">
        <f>IF(N157="nulová",J157,0)</f>
        <v>0</v>
      </c>
      <c r="BJ157" s="18" t="s">
        <v>76</v>
      </c>
      <c r="BK157" s="225">
        <f>ROUND(I157*H157,2)</f>
        <v>0</v>
      </c>
      <c r="BL157" s="18" t="s">
        <v>129</v>
      </c>
      <c r="BM157" s="224" t="s">
        <v>237</v>
      </c>
    </row>
    <row r="158" s="2" customFormat="1">
      <c r="A158" s="39"/>
      <c r="B158" s="40"/>
      <c r="C158" s="41"/>
      <c r="D158" s="226" t="s">
        <v>131</v>
      </c>
      <c r="E158" s="41"/>
      <c r="F158" s="227" t="s">
        <v>238</v>
      </c>
      <c r="G158" s="41"/>
      <c r="H158" s="41"/>
      <c r="I158" s="228"/>
      <c r="J158" s="41"/>
      <c r="K158" s="41"/>
      <c r="L158" s="45"/>
      <c r="M158" s="229"/>
      <c r="N158" s="230"/>
      <c r="O158" s="85"/>
      <c r="P158" s="85"/>
      <c r="Q158" s="85"/>
      <c r="R158" s="85"/>
      <c r="S158" s="85"/>
      <c r="T158" s="86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131</v>
      </c>
      <c r="AU158" s="18" t="s">
        <v>80</v>
      </c>
    </row>
    <row r="159" s="13" customFormat="1">
      <c r="A159" s="13"/>
      <c r="B159" s="231"/>
      <c r="C159" s="232"/>
      <c r="D159" s="226" t="s">
        <v>133</v>
      </c>
      <c r="E159" s="233" t="s">
        <v>19</v>
      </c>
      <c r="F159" s="234" t="s">
        <v>134</v>
      </c>
      <c r="G159" s="232"/>
      <c r="H159" s="233" t="s">
        <v>19</v>
      </c>
      <c r="I159" s="235"/>
      <c r="J159" s="232"/>
      <c r="K159" s="232"/>
      <c r="L159" s="236"/>
      <c r="M159" s="237"/>
      <c r="N159" s="238"/>
      <c r="O159" s="238"/>
      <c r="P159" s="238"/>
      <c r="Q159" s="238"/>
      <c r="R159" s="238"/>
      <c r="S159" s="238"/>
      <c r="T159" s="239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0" t="s">
        <v>133</v>
      </c>
      <c r="AU159" s="240" t="s">
        <v>80</v>
      </c>
      <c r="AV159" s="13" t="s">
        <v>76</v>
      </c>
      <c r="AW159" s="13" t="s">
        <v>33</v>
      </c>
      <c r="AX159" s="13" t="s">
        <v>72</v>
      </c>
      <c r="AY159" s="240" t="s">
        <v>122</v>
      </c>
    </row>
    <row r="160" s="14" customFormat="1">
      <c r="A160" s="14"/>
      <c r="B160" s="241"/>
      <c r="C160" s="242"/>
      <c r="D160" s="226" t="s">
        <v>133</v>
      </c>
      <c r="E160" s="243" t="s">
        <v>19</v>
      </c>
      <c r="F160" s="244" t="s">
        <v>239</v>
      </c>
      <c r="G160" s="242"/>
      <c r="H160" s="245">
        <v>55.399999999999999</v>
      </c>
      <c r="I160" s="246"/>
      <c r="J160" s="242"/>
      <c r="K160" s="242"/>
      <c r="L160" s="247"/>
      <c r="M160" s="248"/>
      <c r="N160" s="249"/>
      <c r="O160" s="249"/>
      <c r="P160" s="249"/>
      <c r="Q160" s="249"/>
      <c r="R160" s="249"/>
      <c r="S160" s="249"/>
      <c r="T160" s="250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1" t="s">
        <v>133</v>
      </c>
      <c r="AU160" s="251" t="s">
        <v>80</v>
      </c>
      <c r="AV160" s="14" t="s">
        <v>80</v>
      </c>
      <c r="AW160" s="14" t="s">
        <v>33</v>
      </c>
      <c r="AX160" s="14" t="s">
        <v>76</v>
      </c>
      <c r="AY160" s="251" t="s">
        <v>122</v>
      </c>
    </row>
    <row r="161" s="2" customFormat="1" ht="13.8" customHeight="1">
      <c r="A161" s="39"/>
      <c r="B161" s="40"/>
      <c r="C161" s="252" t="s">
        <v>240</v>
      </c>
      <c r="D161" s="252" t="s">
        <v>155</v>
      </c>
      <c r="E161" s="253" t="s">
        <v>241</v>
      </c>
      <c r="F161" s="254" t="s">
        <v>242</v>
      </c>
      <c r="G161" s="255" t="s">
        <v>226</v>
      </c>
      <c r="H161" s="256">
        <v>111.908</v>
      </c>
      <c r="I161" s="257"/>
      <c r="J161" s="258">
        <f>ROUND(I161*H161,2)</f>
        <v>0</v>
      </c>
      <c r="K161" s="254" t="s">
        <v>128</v>
      </c>
      <c r="L161" s="259"/>
      <c r="M161" s="260" t="s">
        <v>19</v>
      </c>
      <c r="N161" s="261" t="s">
        <v>43</v>
      </c>
      <c r="O161" s="85"/>
      <c r="P161" s="222">
        <f>O161*H161</f>
        <v>0</v>
      </c>
      <c r="Q161" s="222">
        <v>0.021999999999999999</v>
      </c>
      <c r="R161" s="222">
        <f>Q161*H161</f>
        <v>2.4619759999999999</v>
      </c>
      <c r="S161" s="222">
        <v>0</v>
      </c>
      <c r="T161" s="223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24" t="s">
        <v>159</v>
      </c>
      <c r="AT161" s="224" t="s">
        <v>155</v>
      </c>
      <c r="AU161" s="224" t="s">
        <v>80</v>
      </c>
      <c r="AY161" s="18" t="s">
        <v>122</v>
      </c>
      <c r="BE161" s="225">
        <f>IF(N161="základní",J161,0)</f>
        <v>0</v>
      </c>
      <c r="BF161" s="225">
        <f>IF(N161="snížená",J161,0)</f>
        <v>0</v>
      </c>
      <c r="BG161" s="225">
        <f>IF(N161="zákl. přenesená",J161,0)</f>
        <v>0</v>
      </c>
      <c r="BH161" s="225">
        <f>IF(N161="sníž. přenesená",J161,0)</f>
        <v>0</v>
      </c>
      <c r="BI161" s="225">
        <f>IF(N161="nulová",J161,0)</f>
        <v>0</v>
      </c>
      <c r="BJ161" s="18" t="s">
        <v>76</v>
      </c>
      <c r="BK161" s="225">
        <f>ROUND(I161*H161,2)</f>
        <v>0</v>
      </c>
      <c r="BL161" s="18" t="s">
        <v>129</v>
      </c>
      <c r="BM161" s="224" t="s">
        <v>243</v>
      </c>
    </row>
    <row r="162" s="14" customFormat="1">
      <c r="A162" s="14"/>
      <c r="B162" s="241"/>
      <c r="C162" s="242"/>
      <c r="D162" s="226" t="s">
        <v>133</v>
      </c>
      <c r="E162" s="242"/>
      <c r="F162" s="244" t="s">
        <v>244</v>
      </c>
      <c r="G162" s="242"/>
      <c r="H162" s="245">
        <v>111.908</v>
      </c>
      <c r="I162" s="246"/>
      <c r="J162" s="242"/>
      <c r="K162" s="242"/>
      <c r="L162" s="247"/>
      <c r="M162" s="248"/>
      <c r="N162" s="249"/>
      <c r="O162" s="249"/>
      <c r="P162" s="249"/>
      <c r="Q162" s="249"/>
      <c r="R162" s="249"/>
      <c r="S162" s="249"/>
      <c r="T162" s="250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1" t="s">
        <v>133</v>
      </c>
      <c r="AU162" s="251" t="s">
        <v>80</v>
      </c>
      <c r="AV162" s="14" t="s">
        <v>80</v>
      </c>
      <c r="AW162" s="14" t="s">
        <v>4</v>
      </c>
      <c r="AX162" s="14" t="s">
        <v>76</v>
      </c>
      <c r="AY162" s="251" t="s">
        <v>122</v>
      </c>
    </row>
    <row r="163" s="2" customFormat="1" ht="13.8" customHeight="1">
      <c r="A163" s="39"/>
      <c r="B163" s="40"/>
      <c r="C163" s="213" t="s">
        <v>245</v>
      </c>
      <c r="D163" s="213" t="s">
        <v>124</v>
      </c>
      <c r="E163" s="214" t="s">
        <v>246</v>
      </c>
      <c r="F163" s="215" t="s">
        <v>247</v>
      </c>
      <c r="G163" s="216" t="s">
        <v>127</v>
      </c>
      <c r="H163" s="217">
        <v>3.3239999999999998</v>
      </c>
      <c r="I163" s="218"/>
      <c r="J163" s="219">
        <f>ROUND(I163*H163,2)</f>
        <v>0</v>
      </c>
      <c r="K163" s="215" t="s">
        <v>128</v>
      </c>
      <c r="L163" s="45"/>
      <c r="M163" s="220" t="s">
        <v>19</v>
      </c>
      <c r="N163" s="221" t="s">
        <v>43</v>
      </c>
      <c r="O163" s="85"/>
      <c r="P163" s="222">
        <f>O163*H163</f>
        <v>0</v>
      </c>
      <c r="Q163" s="222">
        <v>2.2563399999999998</v>
      </c>
      <c r="R163" s="222">
        <f>Q163*H163</f>
        <v>7.5000741599999987</v>
      </c>
      <c r="S163" s="222">
        <v>0</v>
      </c>
      <c r="T163" s="223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24" t="s">
        <v>129</v>
      </c>
      <c r="AT163" s="224" t="s">
        <v>124</v>
      </c>
      <c r="AU163" s="224" t="s">
        <v>80</v>
      </c>
      <c r="AY163" s="18" t="s">
        <v>122</v>
      </c>
      <c r="BE163" s="225">
        <f>IF(N163="základní",J163,0)</f>
        <v>0</v>
      </c>
      <c r="BF163" s="225">
        <f>IF(N163="snížená",J163,0)</f>
        <v>0</v>
      </c>
      <c r="BG163" s="225">
        <f>IF(N163="zákl. přenesená",J163,0)</f>
        <v>0</v>
      </c>
      <c r="BH163" s="225">
        <f>IF(N163="sníž. přenesená",J163,0)</f>
        <v>0</v>
      </c>
      <c r="BI163" s="225">
        <f>IF(N163="nulová",J163,0)</f>
        <v>0</v>
      </c>
      <c r="BJ163" s="18" t="s">
        <v>76</v>
      </c>
      <c r="BK163" s="225">
        <f>ROUND(I163*H163,2)</f>
        <v>0</v>
      </c>
      <c r="BL163" s="18" t="s">
        <v>129</v>
      </c>
      <c r="BM163" s="224" t="s">
        <v>248</v>
      </c>
    </row>
    <row r="164" s="13" customFormat="1">
      <c r="A164" s="13"/>
      <c r="B164" s="231"/>
      <c r="C164" s="232"/>
      <c r="D164" s="226" t="s">
        <v>133</v>
      </c>
      <c r="E164" s="233" t="s">
        <v>19</v>
      </c>
      <c r="F164" s="234" t="s">
        <v>134</v>
      </c>
      <c r="G164" s="232"/>
      <c r="H164" s="233" t="s">
        <v>19</v>
      </c>
      <c r="I164" s="235"/>
      <c r="J164" s="232"/>
      <c r="K164" s="232"/>
      <c r="L164" s="236"/>
      <c r="M164" s="237"/>
      <c r="N164" s="238"/>
      <c r="O164" s="238"/>
      <c r="P164" s="238"/>
      <c r="Q164" s="238"/>
      <c r="R164" s="238"/>
      <c r="S164" s="238"/>
      <c r="T164" s="239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0" t="s">
        <v>133</v>
      </c>
      <c r="AU164" s="240" t="s">
        <v>80</v>
      </c>
      <c r="AV164" s="13" t="s">
        <v>76</v>
      </c>
      <c r="AW164" s="13" t="s">
        <v>33</v>
      </c>
      <c r="AX164" s="13" t="s">
        <v>72</v>
      </c>
      <c r="AY164" s="240" t="s">
        <v>122</v>
      </c>
    </row>
    <row r="165" s="14" customFormat="1">
      <c r="A165" s="14"/>
      <c r="B165" s="241"/>
      <c r="C165" s="242"/>
      <c r="D165" s="226" t="s">
        <v>133</v>
      </c>
      <c r="E165" s="243" t="s">
        <v>19</v>
      </c>
      <c r="F165" s="244" t="s">
        <v>249</v>
      </c>
      <c r="G165" s="242"/>
      <c r="H165" s="245">
        <v>3.3239999999999998</v>
      </c>
      <c r="I165" s="246"/>
      <c r="J165" s="242"/>
      <c r="K165" s="242"/>
      <c r="L165" s="247"/>
      <c r="M165" s="248"/>
      <c r="N165" s="249"/>
      <c r="O165" s="249"/>
      <c r="P165" s="249"/>
      <c r="Q165" s="249"/>
      <c r="R165" s="249"/>
      <c r="S165" s="249"/>
      <c r="T165" s="250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1" t="s">
        <v>133</v>
      </c>
      <c r="AU165" s="251" t="s">
        <v>80</v>
      </c>
      <c r="AV165" s="14" t="s">
        <v>80</v>
      </c>
      <c r="AW165" s="14" t="s">
        <v>33</v>
      </c>
      <c r="AX165" s="14" t="s">
        <v>76</v>
      </c>
      <c r="AY165" s="251" t="s">
        <v>122</v>
      </c>
    </row>
    <row r="166" s="12" customFormat="1" ht="22.8" customHeight="1">
      <c r="A166" s="12"/>
      <c r="B166" s="197"/>
      <c r="C166" s="198"/>
      <c r="D166" s="199" t="s">
        <v>71</v>
      </c>
      <c r="E166" s="211" t="s">
        <v>250</v>
      </c>
      <c r="F166" s="211" t="s">
        <v>251</v>
      </c>
      <c r="G166" s="198"/>
      <c r="H166" s="198"/>
      <c r="I166" s="201"/>
      <c r="J166" s="212">
        <f>BK166</f>
        <v>0</v>
      </c>
      <c r="K166" s="198"/>
      <c r="L166" s="203"/>
      <c r="M166" s="204"/>
      <c r="N166" s="205"/>
      <c r="O166" s="205"/>
      <c r="P166" s="206">
        <f>SUM(P167:P168)</f>
        <v>0</v>
      </c>
      <c r="Q166" s="205"/>
      <c r="R166" s="206">
        <f>SUM(R167:R168)</f>
        <v>0</v>
      </c>
      <c r="S166" s="205"/>
      <c r="T166" s="207">
        <f>SUM(T167:T168)</f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208" t="s">
        <v>76</v>
      </c>
      <c r="AT166" s="209" t="s">
        <v>71</v>
      </c>
      <c r="AU166" s="209" t="s">
        <v>76</v>
      </c>
      <c r="AY166" s="208" t="s">
        <v>122</v>
      </c>
      <c r="BK166" s="210">
        <f>SUM(BK167:BK168)</f>
        <v>0</v>
      </c>
    </row>
    <row r="167" s="2" customFormat="1" ht="13.8" customHeight="1">
      <c r="A167" s="39"/>
      <c r="B167" s="40"/>
      <c r="C167" s="213" t="s">
        <v>252</v>
      </c>
      <c r="D167" s="213" t="s">
        <v>124</v>
      </c>
      <c r="E167" s="214" t="s">
        <v>253</v>
      </c>
      <c r="F167" s="215" t="s">
        <v>254</v>
      </c>
      <c r="G167" s="216" t="s">
        <v>158</v>
      </c>
      <c r="H167" s="217">
        <v>82.688999999999993</v>
      </c>
      <c r="I167" s="218"/>
      <c r="J167" s="219">
        <f>ROUND(I167*H167,2)</f>
        <v>0</v>
      </c>
      <c r="K167" s="215" t="s">
        <v>128</v>
      </c>
      <c r="L167" s="45"/>
      <c r="M167" s="220" t="s">
        <v>19</v>
      </c>
      <c r="N167" s="221" t="s">
        <v>43</v>
      </c>
      <c r="O167" s="85"/>
      <c r="P167" s="222">
        <f>O167*H167</f>
        <v>0</v>
      </c>
      <c r="Q167" s="222">
        <v>0</v>
      </c>
      <c r="R167" s="222">
        <f>Q167*H167</f>
        <v>0</v>
      </c>
      <c r="S167" s="222">
        <v>0</v>
      </c>
      <c r="T167" s="223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24" t="s">
        <v>129</v>
      </c>
      <c r="AT167" s="224" t="s">
        <v>124</v>
      </c>
      <c r="AU167" s="224" t="s">
        <v>80</v>
      </c>
      <c r="AY167" s="18" t="s">
        <v>122</v>
      </c>
      <c r="BE167" s="225">
        <f>IF(N167="základní",J167,0)</f>
        <v>0</v>
      </c>
      <c r="BF167" s="225">
        <f>IF(N167="snížená",J167,0)</f>
        <v>0</v>
      </c>
      <c r="BG167" s="225">
        <f>IF(N167="zákl. přenesená",J167,0)</f>
        <v>0</v>
      </c>
      <c r="BH167" s="225">
        <f>IF(N167="sníž. přenesená",J167,0)</f>
        <v>0</v>
      </c>
      <c r="BI167" s="225">
        <f>IF(N167="nulová",J167,0)</f>
        <v>0</v>
      </c>
      <c r="BJ167" s="18" t="s">
        <v>76</v>
      </c>
      <c r="BK167" s="225">
        <f>ROUND(I167*H167,2)</f>
        <v>0</v>
      </c>
      <c r="BL167" s="18" t="s">
        <v>129</v>
      </c>
      <c r="BM167" s="224" t="s">
        <v>255</v>
      </c>
    </row>
    <row r="168" s="2" customFormat="1">
      <c r="A168" s="39"/>
      <c r="B168" s="40"/>
      <c r="C168" s="41"/>
      <c r="D168" s="226" t="s">
        <v>131</v>
      </c>
      <c r="E168" s="41"/>
      <c r="F168" s="227" t="s">
        <v>256</v>
      </c>
      <c r="G168" s="41"/>
      <c r="H168" s="41"/>
      <c r="I168" s="228"/>
      <c r="J168" s="41"/>
      <c r="K168" s="41"/>
      <c r="L168" s="45"/>
      <c r="M168" s="262"/>
      <c r="N168" s="263"/>
      <c r="O168" s="264"/>
      <c r="P168" s="264"/>
      <c r="Q168" s="264"/>
      <c r="R168" s="264"/>
      <c r="S168" s="264"/>
      <c r="T168" s="265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T168" s="18" t="s">
        <v>131</v>
      </c>
      <c r="AU168" s="18" t="s">
        <v>80</v>
      </c>
    </row>
    <row r="169" s="2" customFormat="1" ht="6.96" customHeight="1">
      <c r="A169" s="39"/>
      <c r="B169" s="60"/>
      <c r="C169" s="61"/>
      <c r="D169" s="61"/>
      <c r="E169" s="61"/>
      <c r="F169" s="61"/>
      <c r="G169" s="61"/>
      <c r="H169" s="61"/>
      <c r="I169" s="61"/>
      <c r="J169" s="61"/>
      <c r="K169" s="61"/>
      <c r="L169" s="45"/>
      <c r="M169" s="39"/>
      <c r="O169" s="39"/>
      <c r="P169" s="39"/>
      <c r="Q169" s="39"/>
      <c r="R169" s="39"/>
      <c r="S169" s="39"/>
      <c r="T169" s="39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</row>
  </sheetData>
  <sheetProtection sheet="1" autoFilter="0" formatColumns="0" formatRows="0" objects="1" scenarios="1" spinCount="100000" saltValue="z6Ix+NLDwwfoMdKNlPw4PjqAmA9/Z9151q+HXd0lLjt7USHpKmzVdBve02Xva8qSfXdDXO+uYgfBbjvs35Cmeg==" hashValue="FsWqCr6Zyp+1fmTjOLnUVci/eeFkl5giRztsEoyozUkNsd62JzJMi8BH9hINUVqMaww9qvTgokQcQDWab06eKw==" algorithmName="SHA-512" password="CC35"/>
  <autoFilter ref="C90:K168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9:H79"/>
    <mergeCell ref="E81:H81"/>
    <mergeCell ref="E83:H8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851563" style="1" customWidth="1"/>
    <col min="2" max="2" width="1.148438" style="1" customWidth="1"/>
    <col min="3" max="3" width="4.421875" style="1" customWidth="1"/>
    <col min="4" max="4" width="4.574219" style="1" customWidth="1"/>
    <col min="5" max="5" width="18.28125" style="1" customWidth="1"/>
    <col min="6" max="6" width="108.0039" style="1" customWidth="1"/>
    <col min="7" max="7" width="8.003906" style="1" customWidth="1"/>
    <col min="8" max="8" width="12.28125" style="1" customWidth="1"/>
    <col min="9" max="9" width="21.57422" style="1" customWidth="1"/>
    <col min="10" max="10" width="21.57422" style="1" customWidth="1"/>
    <col min="11" max="11" width="21.57422" style="1" customWidth="1"/>
    <col min="12" max="12" width="10.00391" style="1" customWidth="1"/>
    <col min="13" max="13" width="11.57422" style="1" hidden="1" customWidth="1"/>
    <col min="14" max="14" width="9.140625" style="1" hidden="1"/>
    <col min="15" max="15" width="15.14063" style="1" hidden="1" customWidth="1"/>
    <col min="16" max="16" width="15.14063" style="1" hidden="1" customWidth="1"/>
    <col min="17" max="17" width="15.14063" style="1" hidden="1" customWidth="1"/>
    <col min="18" max="18" width="15.14063" style="1" hidden="1" customWidth="1"/>
    <col min="19" max="19" width="15.14063" style="1" hidden="1" customWidth="1"/>
    <col min="20" max="20" width="15.14063" style="1" hidden="1" customWidth="1"/>
    <col min="21" max="21" width="17.42188" style="1" hidden="1" customWidth="1"/>
    <col min="22" max="22" width="13.14063" style="1" customWidth="1"/>
    <col min="23" max="23" width="17.42188" style="1" customWidth="1"/>
    <col min="24" max="24" width="13.14063" style="1" customWidth="1"/>
    <col min="25" max="25" width="16.00391" style="1" customWidth="1"/>
    <col min="26" max="26" width="11.71094" style="1" customWidth="1"/>
    <col min="27" max="27" width="16.00391" style="1" customWidth="1"/>
    <col min="28" max="28" width="17.42188" style="1" customWidth="1"/>
    <col min="29" max="29" width="11.71094" style="1" customWidth="1"/>
    <col min="30" max="30" width="16.00391" style="1" customWidth="1"/>
    <col min="31" max="31" width="17.42188" style="1" customWidth="1"/>
    <col min="44" max="44" width="9.140625" style="1" hidden="1"/>
    <col min="45" max="45" width="9.140625" style="1" hidden="1"/>
    <col min="46" max="46" width="9.140625" style="1" hidden="1"/>
    <col min="47" max="47" width="9.140625" style="1" hidden="1"/>
    <col min="48" max="48" width="9.140625" style="1" hidden="1"/>
    <col min="49" max="49" width="9.140625" style="1" hidden="1"/>
    <col min="50" max="50" width="9.140625" style="1" hidden="1"/>
    <col min="51" max="51" width="9.140625" style="1" hidden="1"/>
    <col min="52" max="52" width="9.140625" style="1" hidden="1"/>
    <col min="53" max="53" width="9.140625" style="1" hidden="1"/>
    <col min="54" max="54" width="9.140625" style="1" hidden="1"/>
    <col min="55" max="55" width="9.140625" style="1" hidden="1"/>
    <col min="56" max="56" width="9.140625" style="1" hidden="1"/>
    <col min="57" max="57" width="9.140625" style="1" hidden="1"/>
    <col min="58" max="58" width="9.140625" style="1" hidden="1"/>
    <col min="59" max="59" width="9.140625" style="1" hidden="1"/>
    <col min="60" max="60" width="9.140625" style="1" hidden="1"/>
    <col min="61" max="61" width="9.140625" style="1" hidden="1"/>
    <col min="62" max="62" width="9.140625" style="1" hidden="1"/>
    <col min="63" max="63" width="9.140625" style="1" hidden="1"/>
    <col min="64" max="64" width="9.140625" style="1" hidden="1"/>
    <col min="65" max="65" width="9.140625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88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80</v>
      </c>
    </row>
    <row r="4" s="1" customFormat="1" ht="24.96" customHeight="1">
      <c r="B4" s="21"/>
      <c r="D4" s="141" t="s">
        <v>92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4.4" customHeight="1">
      <c r="B7" s="21"/>
      <c r="E7" s="144" t="str">
        <f>'Rekapitulace stavby'!K6</f>
        <v>REGENERACE SÍDLIŠTĚ KAMENEC - 3.etapa</v>
      </c>
      <c r="F7" s="143"/>
      <c r="G7" s="143"/>
      <c r="H7" s="143"/>
      <c r="L7" s="21"/>
    </row>
    <row r="8" s="1" customFormat="1" ht="12" customHeight="1">
      <c r="B8" s="21"/>
      <c r="D8" s="143" t="s">
        <v>93</v>
      </c>
      <c r="L8" s="21"/>
    </row>
    <row r="9" s="2" customFormat="1" ht="14.4" customHeight="1">
      <c r="A9" s="39"/>
      <c r="B9" s="45"/>
      <c r="C9" s="39"/>
      <c r="D9" s="39"/>
      <c r="E9" s="144" t="s">
        <v>94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3" t="s">
        <v>95</v>
      </c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4.4" customHeight="1">
      <c r="A11" s="39"/>
      <c r="B11" s="45"/>
      <c r="C11" s="39"/>
      <c r="D11" s="39"/>
      <c r="E11" s="146" t="s">
        <v>257</v>
      </c>
      <c r="F11" s="39"/>
      <c r="G11" s="39"/>
      <c r="H11" s="39"/>
      <c r="I11" s="39"/>
      <c r="J11" s="39"/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3" t="s">
        <v>18</v>
      </c>
      <c r="E13" s="39"/>
      <c r="F13" s="134" t="s">
        <v>19</v>
      </c>
      <c r="G13" s="39"/>
      <c r="H13" s="39"/>
      <c r="I13" s="143" t="s">
        <v>20</v>
      </c>
      <c r="J13" s="134" t="s">
        <v>19</v>
      </c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21</v>
      </c>
      <c r="E14" s="39"/>
      <c r="F14" s="134" t="s">
        <v>22</v>
      </c>
      <c r="G14" s="39"/>
      <c r="H14" s="39"/>
      <c r="I14" s="143" t="s">
        <v>23</v>
      </c>
      <c r="J14" s="147" t="str">
        <f>'Rekapitulace stavby'!AN8</f>
        <v>4. 9. 2020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3" t="s">
        <v>25</v>
      </c>
      <c r="E16" s="39"/>
      <c r="F16" s="39"/>
      <c r="G16" s="39"/>
      <c r="H16" s="39"/>
      <c r="I16" s="143" t="s">
        <v>26</v>
      </c>
      <c r="J16" s="134" t="s">
        <v>19</v>
      </c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">
        <v>258</v>
      </c>
      <c r="F17" s="39"/>
      <c r="G17" s="39"/>
      <c r="H17" s="39"/>
      <c r="I17" s="143" t="s">
        <v>28</v>
      </c>
      <c r="J17" s="134" t="s">
        <v>19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3" t="s">
        <v>29</v>
      </c>
      <c r="E19" s="39"/>
      <c r="F19" s="39"/>
      <c r="G19" s="39"/>
      <c r="H19" s="39"/>
      <c r="I19" s="143" t="s">
        <v>26</v>
      </c>
      <c r="J19" s="34" t="str">
        <f>'Rekapitulace stavby'!AN13</f>
        <v>Vyplň údaj</v>
      </c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3" t="s">
        <v>28</v>
      </c>
      <c r="J20" s="34" t="str">
        <f>'Rekapitulace stavby'!AN14</f>
        <v>Vyplň údaj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3" t="s">
        <v>31</v>
      </c>
      <c r="E22" s="39"/>
      <c r="F22" s="39"/>
      <c r="G22" s="39"/>
      <c r="H22" s="39"/>
      <c r="I22" s="143" t="s">
        <v>26</v>
      </c>
      <c r="J22" s="134" t="s">
        <v>19</v>
      </c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">
        <v>259</v>
      </c>
      <c r="F23" s="39"/>
      <c r="G23" s="39"/>
      <c r="H23" s="39"/>
      <c r="I23" s="143" t="s">
        <v>28</v>
      </c>
      <c r="J23" s="134" t="s">
        <v>19</v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3" t="s">
        <v>34</v>
      </c>
      <c r="E25" s="39"/>
      <c r="F25" s="39"/>
      <c r="G25" s="39"/>
      <c r="H25" s="39"/>
      <c r="I25" s="143" t="s">
        <v>26</v>
      </c>
      <c r="J25" s="134" t="str">
        <f>IF('Rekapitulace stavby'!AN19="","",'Rekapitulace stavby'!AN19)</f>
        <v/>
      </c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tr">
        <f>IF('Rekapitulace stavby'!E20="","",'Rekapitulace stavby'!E20)</f>
        <v>Kolková</v>
      </c>
      <c r="F26" s="39"/>
      <c r="G26" s="39"/>
      <c r="H26" s="39"/>
      <c r="I26" s="143" t="s">
        <v>28</v>
      </c>
      <c r="J26" s="134" t="str">
        <f>IF('Rekapitulace stavby'!AN20="","",'Rekapitulace stavby'!AN20)</f>
        <v/>
      </c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3" t="s">
        <v>36</v>
      </c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4.4" customHeight="1">
      <c r="A29" s="148"/>
      <c r="B29" s="149"/>
      <c r="C29" s="148"/>
      <c r="D29" s="148"/>
      <c r="E29" s="150" t="s">
        <v>19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38</v>
      </c>
      <c r="E32" s="39"/>
      <c r="F32" s="39"/>
      <c r="G32" s="39"/>
      <c r="H32" s="39"/>
      <c r="I32" s="39"/>
      <c r="J32" s="154">
        <f>ROUND(J93, 2)</f>
        <v>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2"/>
      <c r="E33" s="152"/>
      <c r="F33" s="152"/>
      <c r="G33" s="152"/>
      <c r="H33" s="152"/>
      <c r="I33" s="152"/>
      <c r="J33" s="152"/>
      <c r="K33" s="152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40</v>
      </c>
      <c r="G34" s="39"/>
      <c r="H34" s="39"/>
      <c r="I34" s="155" t="s">
        <v>39</v>
      </c>
      <c r="J34" s="155" t="s">
        <v>41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42</v>
      </c>
      <c r="E35" s="143" t="s">
        <v>43</v>
      </c>
      <c r="F35" s="157">
        <f>ROUND((SUM(BE93:BE184)),  2)</f>
        <v>0</v>
      </c>
      <c r="G35" s="39"/>
      <c r="H35" s="39"/>
      <c r="I35" s="158">
        <v>0.20999999999999999</v>
      </c>
      <c r="J35" s="157">
        <f>ROUND(((SUM(BE93:BE184))*I35),  2)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3" t="s">
        <v>44</v>
      </c>
      <c r="F36" s="157">
        <f>ROUND((SUM(BF93:BF184)),  2)</f>
        <v>0</v>
      </c>
      <c r="G36" s="39"/>
      <c r="H36" s="39"/>
      <c r="I36" s="158">
        <v>0.14999999999999999</v>
      </c>
      <c r="J36" s="157">
        <f>ROUND(((SUM(BF93:BF184))*I36),  2)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45</v>
      </c>
      <c r="F37" s="157">
        <f>ROUND((SUM(BG93:BG184)),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46</v>
      </c>
      <c r="F38" s="157">
        <f>ROUND((SUM(BH93:BH184)),  2)</f>
        <v>0</v>
      </c>
      <c r="G38" s="39"/>
      <c r="H38" s="39"/>
      <c r="I38" s="158">
        <v>0.14999999999999999</v>
      </c>
      <c r="J38" s="157">
        <f>0</f>
        <v>0</v>
      </c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47</v>
      </c>
      <c r="F39" s="157">
        <f>ROUND((SUM(BI93:BI184)),  2)</f>
        <v>0</v>
      </c>
      <c r="G39" s="39"/>
      <c r="H39" s="39"/>
      <c r="I39" s="158">
        <v>0</v>
      </c>
      <c r="J39" s="157">
        <f>0</f>
        <v>0</v>
      </c>
      <c r="K39" s="39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48</v>
      </c>
      <c r="E41" s="161"/>
      <c r="F41" s="161"/>
      <c r="G41" s="162" t="s">
        <v>49</v>
      </c>
      <c r="H41" s="163" t="s">
        <v>50</v>
      </c>
      <c r="I41" s="161"/>
      <c r="J41" s="164">
        <f>SUM(J32:J39)</f>
        <v>0</v>
      </c>
      <c r="K41" s="165"/>
      <c r="L41" s="14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97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4.4" customHeight="1">
      <c r="A50" s="39"/>
      <c r="B50" s="40"/>
      <c r="C50" s="41"/>
      <c r="D50" s="41"/>
      <c r="E50" s="170" t="str">
        <f>E7</f>
        <v>REGENERACE SÍDLIŠTĚ KAMENEC - 3.etapa</v>
      </c>
      <c r="F50" s="33"/>
      <c r="G50" s="33"/>
      <c r="H50" s="33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93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4.4" customHeight="1">
      <c r="A52" s="39"/>
      <c r="B52" s="40"/>
      <c r="C52" s="41"/>
      <c r="D52" s="41"/>
      <c r="E52" s="170" t="s">
        <v>94</v>
      </c>
      <c r="F52" s="41"/>
      <c r="G52" s="41"/>
      <c r="H52" s="41"/>
      <c r="I52" s="41"/>
      <c r="J52" s="41"/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95</v>
      </c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4.4" customHeight="1">
      <c r="A54" s="39"/>
      <c r="B54" s="40"/>
      <c r="C54" s="41"/>
      <c r="D54" s="41"/>
      <c r="E54" s="70" t="str">
        <f>E11</f>
        <v>07 - SO 901.07 – Rekonstrukce dětského hřiště u doma Bohumínská č.58</v>
      </c>
      <c r="F54" s="41"/>
      <c r="G54" s="41"/>
      <c r="H54" s="41"/>
      <c r="I54" s="41"/>
      <c r="J54" s="41"/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 xml:space="preserve"> </v>
      </c>
      <c r="G56" s="41"/>
      <c r="H56" s="41"/>
      <c r="I56" s="33" t="s">
        <v>23</v>
      </c>
      <c r="J56" s="73" t="str">
        <f>IF(J14="","",J14)</f>
        <v>4. 9. 2020</v>
      </c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26.4" customHeight="1">
      <c r="A58" s="39"/>
      <c r="B58" s="40"/>
      <c r="C58" s="33" t="s">
        <v>25</v>
      </c>
      <c r="D58" s="41"/>
      <c r="E58" s="41"/>
      <c r="F58" s="28" t="str">
        <f>E17</f>
        <v>Statutární město Ostrava, MO Slezská Ostrava</v>
      </c>
      <c r="G58" s="41"/>
      <c r="H58" s="41"/>
      <c r="I58" s="33" t="s">
        <v>31</v>
      </c>
      <c r="J58" s="37" t="str">
        <f>E23</f>
        <v>ing. Pavel Obroučka</v>
      </c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6" customHeight="1">
      <c r="A59" s="39"/>
      <c r="B59" s="40"/>
      <c r="C59" s="33" t="s">
        <v>29</v>
      </c>
      <c r="D59" s="41"/>
      <c r="E59" s="41"/>
      <c r="F59" s="28" t="str">
        <f>IF(E20="","",E20)</f>
        <v>Vyplň údaj</v>
      </c>
      <c r="G59" s="41"/>
      <c r="H59" s="41"/>
      <c r="I59" s="33" t="s">
        <v>34</v>
      </c>
      <c r="J59" s="37" t="str">
        <f>E26</f>
        <v>Kolková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1" t="s">
        <v>98</v>
      </c>
      <c r="D61" s="172"/>
      <c r="E61" s="172"/>
      <c r="F61" s="172"/>
      <c r="G61" s="172"/>
      <c r="H61" s="172"/>
      <c r="I61" s="172"/>
      <c r="J61" s="173" t="s">
        <v>99</v>
      </c>
      <c r="K61" s="172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4" t="s">
        <v>70</v>
      </c>
      <c r="D63" s="41"/>
      <c r="E63" s="41"/>
      <c r="F63" s="41"/>
      <c r="G63" s="41"/>
      <c r="H63" s="41"/>
      <c r="I63" s="41"/>
      <c r="J63" s="103">
        <f>J93</f>
        <v>0</v>
      </c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100</v>
      </c>
    </row>
    <row r="64" s="9" customFormat="1" ht="24.96" customHeight="1">
      <c r="A64" s="9"/>
      <c r="B64" s="175"/>
      <c r="C64" s="176"/>
      <c r="D64" s="177" t="s">
        <v>101</v>
      </c>
      <c r="E64" s="178"/>
      <c r="F64" s="178"/>
      <c r="G64" s="178"/>
      <c r="H64" s="178"/>
      <c r="I64" s="178"/>
      <c r="J64" s="179">
        <f>J94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1"/>
      <c r="C65" s="126"/>
      <c r="D65" s="182" t="s">
        <v>102</v>
      </c>
      <c r="E65" s="183"/>
      <c r="F65" s="183"/>
      <c r="G65" s="183"/>
      <c r="H65" s="183"/>
      <c r="I65" s="183"/>
      <c r="J65" s="184">
        <f>J95</f>
        <v>0</v>
      </c>
      <c r="K65" s="126"/>
      <c r="L65" s="18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1"/>
      <c r="C66" s="126"/>
      <c r="D66" s="182" t="s">
        <v>103</v>
      </c>
      <c r="E66" s="183"/>
      <c r="F66" s="183"/>
      <c r="G66" s="183"/>
      <c r="H66" s="183"/>
      <c r="I66" s="183"/>
      <c r="J66" s="184">
        <f>J120</f>
        <v>0</v>
      </c>
      <c r="K66" s="126"/>
      <c r="L66" s="18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1"/>
      <c r="C67" s="126"/>
      <c r="D67" s="182" t="s">
        <v>260</v>
      </c>
      <c r="E67" s="183"/>
      <c r="F67" s="183"/>
      <c r="G67" s="183"/>
      <c r="H67" s="183"/>
      <c r="I67" s="183"/>
      <c r="J67" s="184">
        <f>J134</f>
        <v>0</v>
      </c>
      <c r="K67" s="126"/>
      <c r="L67" s="185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1"/>
      <c r="C68" s="126"/>
      <c r="D68" s="182" t="s">
        <v>104</v>
      </c>
      <c r="E68" s="183"/>
      <c r="F68" s="183"/>
      <c r="G68" s="183"/>
      <c r="H68" s="183"/>
      <c r="I68" s="183"/>
      <c r="J68" s="184">
        <f>J146</f>
        <v>0</v>
      </c>
      <c r="K68" s="126"/>
      <c r="L68" s="185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1"/>
      <c r="C69" s="126"/>
      <c r="D69" s="182" t="s">
        <v>105</v>
      </c>
      <c r="E69" s="183"/>
      <c r="F69" s="183"/>
      <c r="G69" s="183"/>
      <c r="H69" s="183"/>
      <c r="I69" s="183"/>
      <c r="J69" s="184">
        <f>J157</f>
        <v>0</v>
      </c>
      <c r="K69" s="126"/>
      <c r="L69" s="185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1"/>
      <c r="C70" s="126"/>
      <c r="D70" s="182" t="s">
        <v>106</v>
      </c>
      <c r="E70" s="183"/>
      <c r="F70" s="183"/>
      <c r="G70" s="183"/>
      <c r="H70" s="183"/>
      <c r="I70" s="183"/>
      <c r="J70" s="184">
        <f>J177</f>
        <v>0</v>
      </c>
      <c r="K70" s="126"/>
      <c r="L70" s="185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81"/>
      <c r="C71" s="126"/>
      <c r="D71" s="182" t="s">
        <v>261</v>
      </c>
      <c r="E71" s="183"/>
      <c r="F71" s="183"/>
      <c r="G71" s="183"/>
      <c r="H71" s="183"/>
      <c r="I71" s="183"/>
      <c r="J71" s="184">
        <f>J180</f>
        <v>0</v>
      </c>
      <c r="K71" s="126"/>
      <c r="L71" s="185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2" customFormat="1" ht="21.84" customHeight="1">
      <c r="A72" s="39"/>
      <c r="B72" s="40"/>
      <c r="C72" s="41"/>
      <c r="D72" s="41"/>
      <c r="E72" s="41"/>
      <c r="F72" s="41"/>
      <c r="G72" s="41"/>
      <c r="H72" s="41"/>
      <c r="I72" s="41"/>
      <c r="J72" s="41"/>
      <c r="K72" s="41"/>
      <c r="L72" s="14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6.96" customHeight="1">
      <c r="A73" s="39"/>
      <c r="B73" s="60"/>
      <c r="C73" s="61"/>
      <c r="D73" s="61"/>
      <c r="E73" s="61"/>
      <c r="F73" s="61"/>
      <c r="G73" s="61"/>
      <c r="H73" s="61"/>
      <c r="I73" s="61"/>
      <c r="J73" s="61"/>
      <c r="K73" s="61"/>
      <c r="L73" s="14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7" s="2" customFormat="1" ht="6.96" customHeight="1">
      <c r="A77" s="39"/>
      <c r="B77" s="62"/>
      <c r="C77" s="63"/>
      <c r="D77" s="63"/>
      <c r="E77" s="63"/>
      <c r="F77" s="63"/>
      <c r="G77" s="63"/>
      <c r="H77" s="63"/>
      <c r="I77" s="63"/>
      <c r="J77" s="63"/>
      <c r="K77" s="63"/>
      <c r="L77" s="14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24.96" customHeight="1">
      <c r="A78" s="39"/>
      <c r="B78" s="40"/>
      <c r="C78" s="24" t="s">
        <v>107</v>
      </c>
      <c r="D78" s="41"/>
      <c r="E78" s="41"/>
      <c r="F78" s="41"/>
      <c r="G78" s="41"/>
      <c r="H78" s="41"/>
      <c r="I78" s="41"/>
      <c r="J78" s="41"/>
      <c r="K78" s="41"/>
      <c r="L78" s="14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6.96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2" customHeight="1">
      <c r="A80" s="39"/>
      <c r="B80" s="40"/>
      <c r="C80" s="33" t="s">
        <v>16</v>
      </c>
      <c r="D80" s="41"/>
      <c r="E80" s="41"/>
      <c r="F80" s="41"/>
      <c r="G80" s="41"/>
      <c r="H80" s="41"/>
      <c r="I80" s="41"/>
      <c r="J80" s="41"/>
      <c r="K80" s="41"/>
      <c r="L80" s="14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4.4" customHeight="1">
      <c r="A81" s="39"/>
      <c r="B81" s="40"/>
      <c r="C81" s="41"/>
      <c r="D81" s="41"/>
      <c r="E81" s="170" t="str">
        <f>E7</f>
        <v>REGENERACE SÍDLIŠTĚ KAMENEC - 3.etapa</v>
      </c>
      <c r="F81" s="33"/>
      <c r="G81" s="33"/>
      <c r="H81" s="33"/>
      <c r="I81" s="41"/>
      <c r="J81" s="41"/>
      <c r="K81" s="41"/>
      <c r="L81" s="14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1" customFormat="1" ht="12" customHeight="1">
      <c r="B82" s="22"/>
      <c r="C82" s="33" t="s">
        <v>93</v>
      </c>
      <c r="D82" s="23"/>
      <c r="E82" s="23"/>
      <c r="F82" s="23"/>
      <c r="G82" s="23"/>
      <c r="H82" s="23"/>
      <c r="I82" s="23"/>
      <c r="J82" s="23"/>
      <c r="K82" s="23"/>
      <c r="L82" s="21"/>
    </row>
    <row r="83" s="2" customFormat="1" ht="14.4" customHeight="1">
      <c r="A83" s="39"/>
      <c r="B83" s="40"/>
      <c r="C83" s="41"/>
      <c r="D83" s="41"/>
      <c r="E83" s="170" t="s">
        <v>94</v>
      </c>
      <c r="F83" s="41"/>
      <c r="G83" s="41"/>
      <c r="H83" s="41"/>
      <c r="I83" s="41"/>
      <c r="J83" s="41"/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95</v>
      </c>
      <c r="D84" s="41"/>
      <c r="E84" s="41"/>
      <c r="F84" s="41"/>
      <c r="G84" s="41"/>
      <c r="H84" s="41"/>
      <c r="I84" s="41"/>
      <c r="J84" s="41"/>
      <c r="K84" s="41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4.4" customHeight="1">
      <c r="A85" s="39"/>
      <c r="B85" s="40"/>
      <c r="C85" s="41"/>
      <c r="D85" s="41"/>
      <c r="E85" s="70" t="str">
        <f>E11</f>
        <v>07 - SO 901.07 – Rekonstrukce dětského hřiště u doma Bohumínská č.58</v>
      </c>
      <c r="F85" s="41"/>
      <c r="G85" s="41"/>
      <c r="H85" s="41"/>
      <c r="I85" s="41"/>
      <c r="J85" s="41"/>
      <c r="K85" s="41"/>
      <c r="L85" s="14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14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2" customHeight="1">
      <c r="A87" s="39"/>
      <c r="B87" s="40"/>
      <c r="C87" s="33" t="s">
        <v>21</v>
      </c>
      <c r="D87" s="41"/>
      <c r="E87" s="41"/>
      <c r="F87" s="28" t="str">
        <f>F14</f>
        <v xml:space="preserve"> </v>
      </c>
      <c r="G87" s="41"/>
      <c r="H87" s="41"/>
      <c r="I87" s="33" t="s">
        <v>23</v>
      </c>
      <c r="J87" s="73" t="str">
        <f>IF(J14="","",J14)</f>
        <v>4. 9. 2020</v>
      </c>
      <c r="K87" s="41"/>
      <c r="L87" s="14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14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26.4" customHeight="1">
      <c r="A89" s="39"/>
      <c r="B89" s="40"/>
      <c r="C89" s="33" t="s">
        <v>25</v>
      </c>
      <c r="D89" s="41"/>
      <c r="E89" s="41"/>
      <c r="F89" s="28" t="str">
        <f>E17</f>
        <v>Statutární město Ostrava, MO Slezská Ostrava</v>
      </c>
      <c r="G89" s="41"/>
      <c r="H89" s="41"/>
      <c r="I89" s="33" t="s">
        <v>31</v>
      </c>
      <c r="J89" s="37" t="str">
        <f>E23</f>
        <v>ing. Pavel Obroučka</v>
      </c>
      <c r="K89" s="41"/>
      <c r="L89" s="145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5.6" customHeight="1">
      <c r="A90" s="39"/>
      <c r="B90" s="40"/>
      <c r="C90" s="33" t="s">
        <v>29</v>
      </c>
      <c r="D90" s="41"/>
      <c r="E90" s="41"/>
      <c r="F90" s="28" t="str">
        <f>IF(E20="","",E20)</f>
        <v>Vyplň údaj</v>
      </c>
      <c r="G90" s="41"/>
      <c r="H90" s="41"/>
      <c r="I90" s="33" t="s">
        <v>34</v>
      </c>
      <c r="J90" s="37" t="str">
        <f>E26</f>
        <v>Kolková</v>
      </c>
      <c r="K90" s="41"/>
      <c r="L90" s="145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0.32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145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11" customFormat="1" ht="29.28" customHeight="1">
      <c r="A92" s="186"/>
      <c r="B92" s="187"/>
      <c r="C92" s="188" t="s">
        <v>108</v>
      </c>
      <c r="D92" s="189" t="s">
        <v>57</v>
      </c>
      <c r="E92" s="189" t="s">
        <v>53</v>
      </c>
      <c r="F92" s="189" t="s">
        <v>54</v>
      </c>
      <c r="G92" s="189" t="s">
        <v>109</v>
      </c>
      <c r="H92" s="189" t="s">
        <v>110</v>
      </c>
      <c r="I92" s="189" t="s">
        <v>111</v>
      </c>
      <c r="J92" s="189" t="s">
        <v>99</v>
      </c>
      <c r="K92" s="190" t="s">
        <v>112</v>
      </c>
      <c r="L92" s="191"/>
      <c r="M92" s="93" t="s">
        <v>19</v>
      </c>
      <c r="N92" s="94" t="s">
        <v>42</v>
      </c>
      <c r="O92" s="94" t="s">
        <v>113</v>
      </c>
      <c r="P92" s="94" t="s">
        <v>114</v>
      </c>
      <c r="Q92" s="94" t="s">
        <v>115</v>
      </c>
      <c r="R92" s="94" t="s">
        <v>116</v>
      </c>
      <c r="S92" s="94" t="s">
        <v>117</v>
      </c>
      <c r="T92" s="95" t="s">
        <v>118</v>
      </c>
      <c r="U92" s="186"/>
      <c r="V92" s="186"/>
      <c r="W92" s="186"/>
      <c r="X92" s="186"/>
      <c r="Y92" s="186"/>
      <c r="Z92" s="186"/>
      <c r="AA92" s="186"/>
      <c r="AB92" s="186"/>
      <c r="AC92" s="186"/>
      <c r="AD92" s="186"/>
      <c r="AE92" s="186"/>
    </row>
    <row r="93" s="2" customFormat="1" ht="22.8" customHeight="1">
      <c r="A93" s="39"/>
      <c r="B93" s="40"/>
      <c r="C93" s="100" t="s">
        <v>119</v>
      </c>
      <c r="D93" s="41"/>
      <c r="E93" s="41"/>
      <c r="F93" s="41"/>
      <c r="G93" s="41"/>
      <c r="H93" s="41"/>
      <c r="I93" s="41"/>
      <c r="J93" s="192">
        <f>BK93</f>
        <v>0</v>
      </c>
      <c r="K93" s="41"/>
      <c r="L93" s="45"/>
      <c r="M93" s="96"/>
      <c r="N93" s="193"/>
      <c r="O93" s="97"/>
      <c r="P93" s="194">
        <f>P94</f>
        <v>0</v>
      </c>
      <c r="Q93" s="97"/>
      <c r="R93" s="194">
        <f>R94</f>
        <v>17.560657749999997</v>
      </c>
      <c r="S93" s="97"/>
      <c r="T93" s="195">
        <f>T94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71</v>
      </c>
      <c r="AU93" s="18" t="s">
        <v>100</v>
      </c>
      <c r="BK93" s="196">
        <f>BK94</f>
        <v>0</v>
      </c>
    </row>
    <row r="94" s="12" customFormat="1" ht="25.92" customHeight="1">
      <c r="A94" s="12"/>
      <c r="B94" s="197"/>
      <c r="C94" s="198"/>
      <c r="D94" s="199" t="s">
        <v>71</v>
      </c>
      <c r="E94" s="200" t="s">
        <v>120</v>
      </c>
      <c r="F94" s="200" t="s">
        <v>121</v>
      </c>
      <c r="G94" s="198"/>
      <c r="H94" s="198"/>
      <c r="I94" s="201"/>
      <c r="J94" s="202">
        <f>BK94</f>
        <v>0</v>
      </c>
      <c r="K94" s="198"/>
      <c r="L94" s="203"/>
      <c r="M94" s="204"/>
      <c r="N94" s="205"/>
      <c r="O94" s="205"/>
      <c r="P94" s="206">
        <f>P95+P120+P134+P146+P157+P177+P180</f>
        <v>0</v>
      </c>
      <c r="Q94" s="205"/>
      <c r="R94" s="206">
        <f>R95+R120+R134+R146+R157+R177+R180</f>
        <v>17.560657749999997</v>
      </c>
      <c r="S94" s="205"/>
      <c r="T94" s="207">
        <f>T95+T120+T134+T146+T157+T177+T180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08" t="s">
        <v>76</v>
      </c>
      <c r="AT94" s="209" t="s">
        <v>71</v>
      </c>
      <c r="AU94" s="209" t="s">
        <v>72</v>
      </c>
      <c r="AY94" s="208" t="s">
        <v>122</v>
      </c>
      <c r="BK94" s="210">
        <f>BK95+BK120+BK134+BK146+BK157+BK177+BK180</f>
        <v>0</v>
      </c>
    </row>
    <row r="95" s="12" customFormat="1" ht="22.8" customHeight="1">
      <c r="A95" s="12"/>
      <c r="B95" s="197"/>
      <c r="C95" s="198"/>
      <c r="D95" s="199" t="s">
        <v>71</v>
      </c>
      <c r="E95" s="211" t="s">
        <v>76</v>
      </c>
      <c r="F95" s="211" t="s">
        <v>123</v>
      </c>
      <c r="G95" s="198"/>
      <c r="H95" s="198"/>
      <c r="I95" s="201"/>
      <c r="J95" s="212">
        <f>BK95</f>
        <v>0</v>
      </c>
      <c r="K95" s="198"/>
      <c r="L95" s="203"/>
      <c r="M95" s="204"/>
      <c r="N95" s="205"/>
      <c r="O95" s="205"/>
      <c r="P95" s="206">
        <f>SUM(P96:P119)</f>
        <v>0</v>
      </c>
      <c r="Q95" s="205"/>
      <c r="R95" s="206">
        <f>SUM(R96:R119)</f>
        <v>0</v>
      </c>
      <c r="S95" s="205"/>
      <c r="T95" s="207">
        <f>SUM(T96:T119)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08" t="s">
        <v>76</v>
      </c>
      <c r="AT95" s="209" t="s">
        <v>71</v>
      </c>
      <c r="AU95" s="209" t="s">
        <v>76</v>
      </c>
      <c r="AY95" s="208" t="s">
        <v>122</v>
      </c>
      <c r="BK95" s="210">
        <f>SUM(BK96:BK119)</f>
        <v>0</v>
      </c>
    </row>
    <row r="96" s="2" customFormat="1" ht="13.8" customHeight="1">
      <c r="A96" s="39"/>
      <c r="B96" s="40"/>
      <c r="C96" s="213" t="s">
        <v>76</v>
      </c>
      <c r="D96" s="213" t="s">
        <v>124</v>
      </c>
      <c r="E96" s="214" t="s">
        <v>262</v>
      </c>
      <c r="F96" s="215" t="s">
        <v>263</v>
      </c>
      <c r="G96" s="216" t="s">
        <v>226</v>
      </c>
      <c r="H96" s="217">
        <v>12.800000000000001</v>
      </c>
      <c r="I96" s="218"/>
      <c r="J96" s="219">
        <f>ROUND(I96*H96,2)</f>
        <v>0</v>
      </c>
      <c r="K96" s="215" t="s">
        <v>128</v>
      </c>
      <c r="L96" s="45"/>
      <c r="M96" s="220" t="s">
        <v>19</v>
      </c>
      <c r="N96" s="221" t="s">
        <v>43</v>
      </c>
      <c r="O96" s="85"/>
      <c r="P96" s="222">
        <f>O96*H96</f>
        <v>0</v>
      </c>
      <c r="Q96" s="222">
        <v>0</v>
      </c>
      <c r="R96" s="222">
        <f>Q96*H96</f>
        <v>0</v>
      </c>
      <c r="S96" s="222">
        <v>0</v>
      </c>
      <c r="T96" s="223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24" t="s">
        <v>129</v>
      </c>
      <c r="AT96" s="224" t="s">
        <v>124</v>
      </c>
      <c r="AU96" s="224" t="s">
        <v>80</v>
      </c>
      <c r="AY96" s="18" t="s">
        <v>122</v>
      </c>
      <c r="BE96" s="225">
        <f>IF(N96="základní",J96,0)</f>
        <v>0</v>
      </c>
      <c r="BF96" s="225">
        <f>IF(N96="snížená",J96,0)</f>
        <v>0</v>
      </c>
      <c r="BG96" s="225">
        <f>IF(N96="zákl. přenesená",J96,0)</f>
        <v>0</v>
      </c>
      <c r="BH96" s="225">
        <f>IF(N96="sníž. přenesená",J96,0)</f>
        <v>0</v>
      </c>
      <c r="BI96" s="225">
        <f>IF(N96="nulová",J96,0)</f>
        <v>0</v>
      </c>
      <c r="BJ96" s="18" t="s">
        <v>76</v>
      </c>
      <c r="BK96" s="225">
        <f>ROUND(I96*H96,2)</f>
        <v>0</v>
      </c>
      <c r="BL96" s="18" t="s">
        <v>129</v>
      </c>
      <c r="BM96" s="224" t="s">
        <v>264</v>
      </c>
    </row>
    <row r="97" s="2" customFormat="1">
      <c r="A97" s="39"/>
      <c r="B97" s="40"/>
      <c r="C97" s="41"/>
      <c r="D97" s="226" t="s">
        <v>131</v>
      </c>
      <c r="E97" s="41"/>
      <c r="F97" s="227" t="s">
        <v>265</v>
      </c>
      <c r="G97" s="41"/>
      <c r="H97" s="41"/>
      <c r="I97" s="228"/>
      <c r="J97" s="41"/>
      <c r="K97" s="41"/>
      <c r="L97" s="45"/>
      <c r="M97" s="229"/>
      <c r="N97" s="230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131</v>
      </c>
      <c r="AU97" s="18" t="s">
        <v>80</v>
      </c>
    </row>
    <row r="98" s="13" customFormat="1">
      <c r="A98" s="13"/>
      <c r="B98" s="231"/>
      <c r="C98" s="232"/>
      <c r="D98" s="226" t="s">
        <v>133</v>
      </c>
      <c r="E98" s="233" t="s">
        <v>19</v>
      </c>
      <c r="F98" s="234" t="s">
        <v>266</v>
      </c>
      <c r="G98" s="232"/>
      <c r="H98" s="233" t="s">
        <v>19</v>
      </c>
      <c r="I98" s="235"/>
      <c r="J98" s="232"/>
      <c r="K98" s="232"/>
      <c r="L98" s="236"/>
      <c r="M98" s="237"/>
      <c r="N98" s="238"/>
      <c r="O98" s="238"/>
      <c r="P98" s="238"/>
      <c r="Q98" s="238"/>
      <c r="R98" s="238"/>
      <c r="S98" s="238"/>
      <c r="T98" s="239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40" t="s">
        <v>133</v>
      </c>
      <c r="AU98" s="240" t="s">
        <v>80</v>
      </c>
      <c r="AV98" s="13" t="s">
        <v>76</v>
      </c>
      <c r="AW98" s="13" t="s">
        <v>33</v>
      </c>
      <c r="AX98" s="13" t="s">
        <v>72</v>
      </c>
      <c r="AY98" s="240" t="s">
        <v>122</v>
      </c>
    </row>
    <row r="99" s="14" customFormat="1">
      <c r="A99" s="14"/>
      <c r="B99" s="241"/>
      <c r="C99" s="242"/>
      <c r="D99" s="226" t="s">
        <v>133</v>
      </c>
      <c r="E99" s="243" t="s">
        <v>19</v>
      </c>
      <c r="F99" s="244" t="s">
        <v>267</v>
      </c>
      <c r="G99" s="242"/>
      <c r="H99" s="245">
        <v>12.800000000000001</v>
      </c>
      <c r="I99" s="246"/>
      <c r="J99" s="242"/>
      <c r="K99" s="242"/>
      <c r="L99" s="247"/>
      <c r="M99" s="248"/>
      <c r="N99" s="249"/>
      <c r="O99" s="249"/>
      <c r="P99" s="249"/>
      <c r="Q99" s="249"/>
      <c r="R99" s="249"/>
      <c r="S99" s="249"/>
      <c r="T99" s="250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51" t="s">
        <v>133</v>
      </c>
      <c r="AU99" s="251" t="s">
        <v>80</v>
      </c>
      <c r="AV99" s="14" t="s">
        <v>80</v>
      </c>
      <c r="AW99" s="14" t="s">
        <v>33</v>
      </c>
      <c r="AX99" s="14" t="s">
        <v>76</v>
      </c>
      <c r="AY99" s="251" t="s">
        <v>122</v>
      </c>
    </row>
    <row r="100" s="2" customFormat="1" ht="13.8" customHeight="1">
      <c r="A100" s="39"/>
      <c r="B100" s="40"/>
      <c r="C100" s="213" t="s">
        <v>80</v>
      </c>
      <c r="D100" s="213" t="s">
        <v>124</v>
      </c>
      <c r="E100" s="214" t="s">
        <v>268</v>
      </c>
      <c r="F100" s="215" t="s">
        <v>269</v>
      </c>
      <c r="G100" s="216" t="s">
        <v>226</v>
      </c>
      <c r="H100" s="217">
        <v>3.2000000000000002</v>
      </c>
      <c r="I100" s="218"/>
      <c r="J100" s="219">
        <f>ROUND(I100*H100,2)</f>
        <v>0</v>
      </c>
      <c r="K100" s="215" t="s">
        <v>128</v>
      </c>
      <c r="L100" s="45"/>
      <c r="M100" s="220" t="s">
        <v>19</v>
      </c>
      <c r="N100" s="221" t="s">
        <v>43</v>
      </c>
      <c r="O100" s="85"/>
      <c r="P100" s="222">
        <f>O100*H100</f>
        <v>0</v>
      </c>
      <c r="Q100" s="222">
        <v>0</v>
      </c>
      <c r="R100" s="222">
        <f>Q100*H100</f>
        <v>0</v>
      </c>
      <c r="S100" s="222">
        <v>0</v>
      </c>
      <c r="T100" s="223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24" t="s">
        <v>129</v>
      </c>
      <c r="AT100" s="224" t="s">
        <v>124</v>
      </c>
      <c r="AU100" s="224" t="s">
        <v>80</v>
      </c>
      <c r="AY100" s="18" t="s">
        <v>122</v>
      </c>
      <c r="BE100" s="225">
        <f>IF(N100="základní",J100,0)</f>
        <v>0</v>
      </c>
      <c r="BF100" s="225">
        <f>IF(N100="snížená",J100,0)</f>
        <v>0</v>
      </c>
      <c r="BG100" s="225">
        <f>IF(N100="zákl. přenesená",J100,0)</f>
        <v>0</v>
      </c>
      <c r="BH100" s="225">
        <f>IF(N100="sníž. přenesená",J100,0)</f>
        <v>0</v>
      </c>
      <c r="BI100" s="225">
        <f>IF(N100="nulová",J100,0)</f>
        <v>0</v>
      </c>
      <c r="BJ100" s="18" t="s">
        <v>76</v>
      </c>
      <c r="BK100" s="225">
        <f>ROUND(I100*H100,2)</f>
        <v>0</v>
      </c>
      <c r="BL100" s="18" t="s">
        <v>129</v>
      </c>
      <c r="BM100" s="224" t="s">
        <v>270</v>
      </c>
    </row>
    <row r="101" s="2" customFormat="1">
      <c r="A101" s="39"/>
      <c r="B101" s="40"/>
      <c r="C101" s="41"/>
      <c r="D101" s="226" t="s">
        <v>131</v>
      </c>
      <c r="E101" s="41"/>
      <c r="F101" s="227" t="s">
        <v>265</v>
      </c>
      <c r="G101" s="41"/>
      <c r="H101" s="41"/>
      <c r="I101" s="228"/>
      <c r="J101" s="41"/>
      <c r="K101" s="41"/>
      <c r="L101" s="45"/>
      <c r="M101" s="229"/>
      <c r="N101" s="230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131</v>
      </c>
      <c r="AU101" s="18" t="s">
        <v>80</v>
      </c>
    </row>
    <row r="102" s="13" customFormat="1">
      <c r="A102" s="13"/>
      <c r="B102" s="231"/>
      <c r="C102" s="232"/>
      <c r="D102" s="226" t="s">
        <v>133</v>
      </c>
      <c r="E102" s="233" t="s">
        <v>19</v>
      </c>
      <c r="F102" s="234" t="s">
        <v>271</v>
      </c>
      <c r="G102" s="232"/>
      <c r="H102" s="233" t="s">
        <v>19</v>
      </c>
      <c r="I102" s="235"/>
      <c r="J102" s="232"/>
      <c r="K102" s="232"/>
      <c r="L102" s="236"/>
      <c r="M102" s="237"/>
      <c r="N102" s="238"/>
      <c r="O102" s="238"/>
      <c r="P102" s="238"/>
      <c r="Q102" s="238"/>
      <c r="R102" s="238"/>
      <c r="S102" s="238"/>
      <c r="T102" s="239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40" t="s">
        <v>133</v>
      </c>
      <c r="AU102" s="240" t="s">
        <v>80</v>
      </c>
      <c r="AV102" s="13" t="s">
        <v>76</v>
      </c>
      <c r="AW102" s="13" t="s">
        <v>33</v>
      </c>
      <c r="AX102" s="13" t="s">
        <v>72</v>
      </c>
      <c r="AY102" s="240" t="s">
        <v>122</v>
      </c>
    </row>
    <row r="103" s="13" customFormat="1">
      <c r="A103" s="13"/>
      <c r="B103" s="231"/>
      <c r="C103" s="232"/>
      <c r="D103" s="226" t="s">
        <v>133</v>
      </c>
      <c r="E103" s="233" t="s">
        <v>19</v>
      </c>
      <c r="F103" s="234" t="s">
        <v>272</v>
      </c>
      <c r="G103" s="232"/>
      <c r="H103" s="233" t="s">
        <v>19</v>
      </c>
      <c r="I103" s="235"/>
      <c r="J103" s="232"/>
      <c r="K103" s="232"/>
      <c r="L103" s="236"/>
      <c r="M103" s="237"/>
      <c r="N103" s="238"/>
      <c r="O103" s="238"/>
      <c r="P103" s="238"/>
      <c r="Q103" s="238"/>
      <c r="R103" s="238"/>
      <c r="S103" s="238"/>
      <c r="T103" s="239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40" t="s">
        <v>133</v>
      </c>
      <c r="AU103" s="240" t="s">
        <v>80</v>
      </c>
      <c r="AV103" s="13" t="s">
        <v>76</v>
      </c>
      <c r="AW103" s="13" t="s">
        <v>33</v>
      </c>
      <c r="AX103" s="13" t="s">
        <v>72</v>
      </c>
      <c r="AY103" s="240" t="s">
        <v>122</v>
      </c>
    </row>
    <row r="104" s="14" customFormat="1">
      <c r="A104" s="14"/>
      <c r="B104" s="241"/>
      <c r="C104" s="242"/>
      <c r="D104" s="226" t="s">
        <v>133</v>
      </c>
      <c r="E104" s="243" t="s">
        <v>19</v>
      </c>
      <c r="F104" s="244" t="s">
        <v>273</v>
      </c>
      <c r="G104" s="242"/>
      <c r="H104" s="245">
        <v>3.2000000000000002</v>
      </c>
      <c r="I104" s="246"/>
      <c r="J104" s="242"/>
      <c r="K104" s="242"/>
      <c r="L104" s="247"/>
      <c r="M104" s="248"/>
      <c r="N104" s="249"/>
      <c r="O104" s="249"/>
      <c r="P104" s="249"/>
      <c r="Q104" s="249"/>
      <c r="R104" s="249"/>
      <c r="S104" s="249"/>
      <c r="T104" s="250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51" t="s">
        <v>133</v>
      </c>
      <c r="AU104" s="251" t="s">
        <v>80</v>
      </c>
      <c r="AV104" s="14" t="s">
        <v>80</v>
      </c>
      <c r="AW104" s="14" t="s">
        <v>33</v>
      </c>
      <c r="AX104" s="14" t="s">
        <v>76</v>
      </c>
      <c r="AY104" s="251" t="s">
        <v>122</v>
      </c>
    </row>
    <row r="105" s="2" customFormat="1" ht="13.8" customHeight="1">
      <c r="A105" s="39"/>
      <c r="B105" s="40"/>
      <c r="C105" s="213" t="s">
        <v>139</v>
      </c>
      <c r="D105" s="213" t="s">
        <v>124</v>
      </c>
      <c r="E105" s="214" t="s">
        <v>274</v>
      </c>
      <c r="F105" s="215" t="s">
        <v>275</v>
      </c>
      <c r="G105" s="216" t="s">
        <v>226</v>
      </c>
      <c r="H105" s="217">
        <v>4.7999999999999998</v>
      </c>
      <c r="I105" s="218"/>
      <c r="J105" s="219">
        <f>ROUND(I105*H105,2)</f>
        <v>0</v>
      </c>
      <c r="K105" s="215" t="s">
        <v>19</v>
      </c>
      <c r="L105" s="45"/>
      <c r="M105" s="220" t="s">
        <v>19</v>
      </c>
      <c r="N105" s="221" t="s">
        <v>43</v>
      </c>
      <c r="O105" s="85"/>
      <c r="P105" s="222">
        <f>O105*H105</f>
        <v>0</v>
      </c>
      <c r="Q105" s="222">
        <v>0</v>
      </c>
      <c r="R105" s="222">
        <f>Q105*H105</f>
        <v>0</v>
      </c>
      <c r="S105" s="222">
        <v>0</v>
      </c>
      <c r="T105" s="223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24" t="s">
        <v>129</v>
      </c>
      <c r="AT105" s="224" t="s">
        <v>124</v>
      </c>
      <c r="AU105" s="224" t="s">
        <v>80</v>
      </c>
      <c r="AY105" s="18" t="s">
        <v>122</v>
      </c>
      <c r="BE105" s="225">
        <f>IF(N105="základní",J105,0)</f>
        <v>0</v>
      </c>
      <c r="BF105" s="225">
        <f>IF(N105="snížená",J105,0)</f>
        <v>0</v>
      </c>
      <c r="BG105" s="225">
        <f>IF(N105="zákl. přenesená",J105,0)</f>
        <v>0</v>
      </c>
      <c r="BH105" s="225">
        <f>IF(N105="sníž. přenesená",J105,0)</f>
        <v>0</v>
      </c>
      <c r="BI105" s="225">
        <f>IF(N105="nulová",J105,0)</f>
        <v>0</v>
      </c>
      <c r="BJ105" s="18" t="s">
        <v>76</v>
      </c>
      <c r="BK105" s="225">
        <f>ROUND(I105*H105,2)</f>
        <v>0</v>
      </c>
      <c r="BL105" s="18" t="s">
        <v>129</v>
      </c>
      <c r="BM105" s="224" t="s">
        <v>276</v>
      </c>
    </row>
    <row r="106" s="2" customFormat="1">
      <c r="A106" s="39"/>
      <c r="B106" s="40"/>
      <c r="C106" s="41"/>
      <c r="D106" s="226" t="s">
        <v>131</v>
      </c>
      <c r="E106" s="41"/>
      <c r="F106" s="227" t="s">
        <v>265</v>
      </c>
      <c r="G106" s="41"/>
      <c r="H106" s="41"/>
      <c r="I106" s="228"/>
      <c r="J106" s="41"/>
      <c r="K106" s="41"/>
      <c r="L106" s="45"/>
      <c r="M106" s="229"/>
      <c r="N106" s="230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131</v>
      </c>
      <c r="AU106" s="18" t="s">
        <v>80</v>
      </c>
    </row>
    <row r="107" s="13" customFormat="1">
      <c r="A107" s="13"/>
      <c r="B107" s="231"/>
      <c r="C107" s="232"/>
      <c r="D107" s="226" t="s">
        <v>133</v>
      </c>
      <c r="E107" s="233" t="s">
        <v>19</v>
      </c>
      <c r="F107" s="234" t="s">
        <v>271</v>
      </c>
      <c r="G107" s="232"/>
      <c r="H107" s="233" t="s">
        <v>19</v>
      </c>
      <c r="I107" s="235"/>
      <c r="J107" s="232"/>
      <c r="K107" s="232"/>
      <c r="L107" s="236"/>
      <c r="M107" s="237"/>
      <c r="N107" s="238"/>
      <c r="O107" s="238"/>
      <c r="P107" s="238"/>
      <c r="Q107" s="238"/>
      <c r="R107" s="238"/>
      <c r="S107" s="238"/>
      <c r="T107" s="239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0" t="s">
        <v>133</v>
      </c>
      <c r="AU107" s="240" t="s">
        <v>80</v>
      </c>
      <c r="AV107" s="13" t="s">
        <v>76</v>
      </c>
      <c r="AW107" s="13" t="s">
        <v>33</v>
      </c>
      <c r="AX107" s="13" t="s">
        <v>72</v>
      </c>
      <c r="AY107" s="240" t="s">
        <v>122</v>
      </c>
    </row>
    <row r="108" s="13" customFormat="1">
      <c r="A108" s="13"/>
      <c r="B108" s="231"/>
      <c r="C108" s="232"/>
      <c r="D108" s="226" t="s">
        <v>133</v>
      </c>
      <c r="E108" s="233" t="s">
        <v>19</v>
      </c>
      <c r="F108" s="234" t="s">
        <v>277</v>
      </c>
      <c r="G108" s="232"/>
      <c r="H108" s="233" t="s">
        <v>19</v>
      </c>
      <c r="I108" s="235"/>
      <c r="J108" s="232"/>
      <c r="K108" s="232"/>
      <c r="L108" s="236"/>
      <c r="M108" s="237"/>
      <c r="N108" s="238"/>
      <c r="O108" s="238"/>
      <c r="P108" s="238"/>
      <c r="Q108" s="238"/>
      <c r="R108" s="238"/>
      <c r="S108" s="238"/>
      <c r="T108" s="239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40" t="s">
        <v>133</v>
      </c>
      <c r="AU108" s="240" t="s">
        <v>80</v>
      </c>
      <c r="AV108" s="13" t="s">
        <v>76</v>
      </c>
      <c r="AW108" s="13" t="s">
        <v>33</v>
      </c>
      <c r="AX108" s="13" t="s">
        <v>72</v>
      </c>
      <c r="AY108" s="240" t="s">
        <v>122</v>
      </c>
    </row>
    <row r="109" s="14" customFormat="1">
      <c r="A109" s="14"/>
      <c r="B109" s="241"/>
      <c r="C109" s="242"/>
      <c r="D109" s="226" t="s">
        <v>133</v>
      </c>
      <c r="E109" s="243" t="s">
        <v>19</v>
      </c>
      <c r="F109" s="244" t="s">
        <v>278</v>
      </c>
      <c r="G109" s="242"/>
      <c r="H109" s="245">
        <v>4.7999999999999998</v>
      </c>
      <c r="I109" s="246"/>
      <c r="J109" s="242"/>
      <c r="K109" s="242"/>
      <c r="L109" s="247"/>
      <c r="M109" s="248"/>
      <c r="N109" s="249"/>
      <c r="O109" s="249"/>
      <c r="P109" s="249"/>
      <c r="Q109" s="249"/>
      <c r="R109" s="249"/>
      <c r="S109" s="249"/>
      <c r="T109" s="250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51" t="s">
        <v>133</v>
      </c>
      <c r="AU109" s="251" t="s">
        <v>80</v>
      </c>
      <c r="AV109" s="14" t="s">
        <v>80</v>
      </c>
      <c r="AW109" s="14" t="s">
        <v>33</v>
      </c>
      <c r="AX109" s="14" t="s">
        <v>76</v>
      </c>
      <c r="AY109" s="251" t="s">
        <v>122</v>
      </c>
    </row>
    <row r="110" s="2" customFormat="1" ht="22.2" customHeight="1">
      <c r="A110" s="39"/>
      <c r="B110" s="40"/>
      <c r="C110" s="213" t="s">
        <v>129</v>
      </c>
      <c r="D110" s="213" t="s">
        <v>124</v>
      </c>
      <c r="E110" s="214" t="s">
        <v>136</v>
      </c>
      <c r="F110" s="215" t="s">
        <v>137</v>
      </c>
      <c r="G110" s="216" t="s">
        <v>127</v>
      </c>
      <c r="H110" s="217">
        <v>1.393</v>
      </c>
      <c r="I110" s="218"/>
      <c r="J110" s="219">
        <f>ROUND(I110*H110,2)</f>
        <v>0</v>
      </c>
      <c r="K110" s="215" t="s">
        <v>128</v>
      </c>
      <c r="L110" s="45"/>
      <c r="M110" s="220" t="s">
        <v>19</v>
      </c>
      <c r="N110" s="221" t="s">
        <v>43</v>
      </c>
      <c r="O110" s="85"/>
      <c r="P110" s="222">
        <f>O110*H110</f>
        <v>0</v>
      </c>
      <c r="Q110" s="222">
        <v>0</v>
      </c>
      <c r="R110" s="222">
        <f>Q110*H110</f>
        <v>0</v>
      </c>
      <c r="S110" s="222">
        <v>0</v>
      </c>
      <c r="T110" s="223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24" t="s">
        <v>129</v>
      </c>
      <c r="AT110" s="224" t="s">
        <v>124</v>
      </c>
      <c r="AU110" s="224" t="s">
        <v>80</v>
      </c>
      <c r="AY110" s="18" t="s">
        <v>122</v>
      </c>
      <c r="BE110" s="225">
        <f>IF(N110="základní",J110,0)</f>
        <v>0</v>
      </c>
      <c r="BF110" s="225">
        <f>IF(N110="snížená",J110,0)</f>
        <v>0</v>
      </c>
      <c r="BG110" s="225">
        <f>IF(N110="zákl. přenesená",J110,0)</f>
        <v>0</v>
      </c>
      <c r="BH110" s="225">
        <f>IF(N110="sníž. přenesená",J110,0)</f>
        <v>0</v>
      </c>
      <c r="BI110" s="225">
        <f>IF(N110="nulová",J110,0)</f>
        <v>0</v>
      </c>
      <c r="BJ110" s="18" t="s">
        <v>76</v>
      </c>
      <c r="BK110" s="225">
        <f>ROUND(I110*H110,2)</f>
        <v>0</v>
      </c>
      <c r="BL110" s="18" t="s">
        <v>129</v>
      </c>
      <c r="BM110" s="224" t="s">
        <v>279</v>
      </c>
    </row>
    <row r="111" s="13" customFormat="1">
      <c r="A111" s="13"/>
      <c r="B111" s="231"/>
      <c r="C111" s="232"/>
      <c r="D111" s="226" t="s">
        <v>133</v>
      </c>
      <c r="E111" s="233" t="s">
        <v>19</v>
      </c>
      <c r="F111" s="234" t="s">
        <v>266</v>
      </c>
      <c r="G111" s="232"/>
      <c r="H111" s="233" t="s">
        <v>19</v>
      </c>
      <c r="I111" s="235"/>
      <c r="J111" s="232"/>
      <c r="K111" s="232"/>
      <c r="L111" s="236"/>
      <c r="M111" s="237"/>
      <c r="N111" s="238"/>
      <c r="O111" s="238"/>
      <c r="P111" s="238"/>
      <c r="Q111" s="238"/>
      <c r="R111" s="238"/>
      <c r="S111" s="238"/>
      <c r="T111" s="239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40" t="s">
        <v>133</v>
      </c>
      <c r="AU111" s="240" t="s">
        <v>80</v>
      </c>
      <c r="AV111" s="13" t="s">
        <v>76</v>
      </c>
      <c r="AW111" s="13" t="s">
        <v>33</v>
      </c>
      <c r="AX111" s="13" t="s">
        <v>72</v>
      </c>
      <c r="AY111" s="240" t="s">
        <v>122</v>
      </c>
    </row>
    <row r="112" s="14" customFormat="1">
      <c r="A112" s="14"/>
      <c r="B112" s="241"/>
      <c r="C112" s="242"/>
      <c r="D112" s="226" t="s">
        <v>133</v>
      </c>
      <c r="E112" s="243" t="s">
        <v>19</v>
      </c>
      <c r="F112" s="244" t="s">
        <v>280</v>
      </c>
      <c r="G112" s="242"/>
      <c r="H112" s="245">
        <v>0.40200000000000002</v>
      </c>
      <c r="I112" s="246"/>
      <c r="J112" s="242"/>
      <c r="K112" s="242"/>
      <c r="L112" s="247"/>
      <c r="M112" s="248"/>
      <c r="N112" s="249"/>
      <c r="O112" s="249"/>
      <c r="P112" s="249"/>
      <c r="Q112" s="249"/>
      <c r="R112" s="249"/>
      <c r="S112" s="249"/>
      <c r="T112" s="250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51" t="s">
        <v>133</v>
      </c>
      <c r="AU112" s="251" t="s">
        <v>80</v>
      </c>
      <c r="AV112" s="14" t="s">
        <v>80</v>
      </c>
      <c r="AW112" s="14" t="s">
        <v>33</v>
      </c>
      <c r="AX112" s="14" t="s">
        <v>72</v>
      </c>
      <c r="AY112" s="251" t="s">
        <v>122</v>
      </c>
    </row>
    <row r="113" s="14" customFormat="1">
      <c r="A113" s="14"/>
      <c r="B113" s="241"/>
      <c r="C113" s="242"/>
      <c r="D113" s="226" t="s">
        <v>133</v>
      </c>
      <c r="E113" s="243" t="s">
        <v>19</v>
      </c>
      <c r="F113" s="244" t="s">
        <v>281</v>
      </c>
      <c r="G113" s="242"/>
      <c r="H113" s="245">
        <v>0.22600000000000001</v>
      </c>
      <c r="I113" s="246"/>
      <c r="J113" s="242"/>
      <c r="K113" s="242"/>
      <c r="L113" s="247"/>
      <c r="M113" s="248"/>
      <c r="N113" s="249"/>
      <c r="O113" s="249"/>
      <c r="P113" s="249"/>
      <c r="Q113" s="249"/>
      <c r="R113" s="249"/>
      <c r="S113" s="249"/>
      <c r="T113" s="250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51" t="s">
        <v>133</v>
      </c>
      <c r="AU113" s="251" t="s">
        <v>80</v>
      </c>
      <c r="AV113" s="14" t="s">
        <v>80</v>
      </c>
      <c r="AW113" s="14" t="s">
        <v>33</v>
      </c>
      <c r="AX113" s="14" t="s">
        <v>72</v>
      </c>
      <c r="AY113" s="251" t="s">
        <v>122</v>
      </c>
    </row>
    <row r="114" s="14" customFormat="1">
      <c r="A114" s="14"/>
      <c r="B114" s="241"/>
      <c r="C114" s="242"/>
      <c r="D114" s="226" t="s">
        <v>133</v>
      </c>
      <c r="E114" s="243" t="s">
        <v>19</v>
      </c>
      <c r="F114" s="244" t="s">
        <v>282</v>
      </c>
      <c r="G114" s="242"/>
      <c r="H114" s="245">
        <v>0.76500000000000001</v>
      </c>
      <c r="I114" s="246"/>
      <c r="J114" s="242"/>
      <c r="K114" s="242"/>
      <c r="L114" s="247"/>
      <c r="M114" s="248"/>
      <c r="N114" s="249"/>
      <c r="O114" s="249"/>
      <c r="P114" s="249"/>
      <c r="Q114" s="249"/>
      <c r="R114" s="249"/>
      <c r="S114" s="249"/>
      <c r="T114" s="250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51" t="s">
        <v>133</v>
      </c>
      <c r="AU114" s="251" t="s">
        <v>80</v>
      </c>
      <c r="AV114" s="14" t="s">
        <v>80</v>
      </c>
      <c r="AW114" s="14" t="s">
        <v>33</v>
      </c>
      <c r="AX114" s="14" t="s">
        <v>72</v>
      </c>
      <c r="AY114" s="251" t="s">
        <v>122</v>
      </c>
    </row>
    <row r="115" s="15" customFormat="1">
      <c r="A115" s="15"/>
      <c r="B115" s="266"/>
      <c r="C115" s="267"/>
      <c r="D115" s="226" t="s">
        <v>133</v>
      </c>
      <c r="E115" s="268" t="s">
        <v>19</v>
      </c>
      <c r="F115" s="269" t="s">
        <v>283</v>
      </c>
      <c r="G115" s="267"/>
      <c r="H115" s="270">
        <v>1.393</v>
      </c>
      <c r="I115" s="271"/>
      <c r="J115" s="267"/>
      <c r="K115" s="267"/>
      <c r="L115" s="272"/>
      <c r="M115" s="273"/>
      <c r="N115" s="274"/>
      <c r="O115" s="274"/>
      <c r="P115" s="274"/>
      <c r="Q115" s="274"/>
      <c r="R115" s="274"/>
      <c r="S115" s="274"/>
      <c r="T115" s="275"/>
      <c r="U115" s="15"/>
      <c r="V115" s="15"/>
      <c r="W115" s="15"/>
      <c r="X115" s="15"/>
      <c r="Y115" s="15"/>
      <c r="Z115" s="15"/>
      <c r="AA115" s="15"/>
      <c r="AB115" s="15"/>
      <c r="AC115" s="15"/>
      <c r="AD115" s="15"/>
      <c r="AE115" s="15"/>
      <c r="AT115" s="276" t="s">
        <v>133</v>
      </c>
      <c r="AU115" s="276" t="s">
        <v>80</v>
      </c>
      <c r="AV115" s="15" t="s">
        <v>129</v>
      </c>
      <c r="AW115" s="15" t="s">
        <v>33</v>
      </c>
      <c r="AX115" s="15" t="s">
        <v>76</v>
      </c>
      <c r="AY115" s="276" t="s">
        <v>122</v>
      </c>
    </row>
    <row r="116" s="2" customFormat="1" ht="22.2" customHeight="1">
      <c r="A116" s="39"/>
      <c r="B116" s="40"/>
      <c r="C116" s="213" t="s">
        <v>147</v>
      </c>
      <c r="D116" s="213" t="s">
        <v>124</v>
      </c>
      <c r="E116" s="214" t="s">
        <v>140</v>
      </c>
      <c r="F116" s="215" t="s">
        <v>141</v>
      </c>
      <c r="G116" s="216" t="s">
        <v>127</v>
      </c>
      <c r="H116" s="217">
        <v>4.1790000000000003</v>
      </c>
      <c r="I116" s="218"/>
      <c r="J116" s="219">
        <f>ROUND(I116*H116,2)</f>
        <v>0</v>
      </c>
      <c r="K116" s="215" t="s">
        <v>128</v>
      </c>
      <c r="L116" s="45"/>
      <c r="M116" s="220" t="s">
        <v>19</v>
      </c>
      <c r="N116" s="221" t="s">
        <v>43</v>
      </c>
      <c r="O116" s="85"/>
      <c r="P116" s="222">
        <f>O116*H116</f>
        <v>0</v>
      </c>
      <c r="Q116" s="222">
        <v>0</v>
      </c>
      <c r="R116" s="222">
        <f>Q116*H116</f>
        <v>0</v>
      </c>
      <c r="S116" s="222">
        <v>0</v>
      </c>
      <c r="T116" s="223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24" t="s">
        <v>129</v>
      </c>
      <c r="AT116" s="224" t="s">
        <v>124</v>
      </c>
      <c r="AU116" s="224" t="s">
        <v>80</v>
      </c>
      <c r="AY116" s="18" t="s">
        <v>122</v>
      </c>
      <c r="BE116" s="225">
        <f>IF(N116="základní",J116,0)</f>
        <v>0</v>
      </c>
      <c r="BF116" s="225">
        <f>IF(N116="snížená",J116,0)</f>
        <v>0</v>
      </c>
      <c r="BG116" s="225">
        <f>IF(N116="zákl. přenesená",J116,0)</f>
        <v>0</v>
      </c>
      <c r="BH116" s="225">
        <f>IF(N116="sníž. přenesená",J116,0)</f>
        <v>0</v>
      </c>
      <c r="BI116" s="225">
        <f>IF(N116="nulová",J116,0)</f>
        <v>0</v>
      </c>
      <c r="BJ116" s="18" t="s">
        <v>76</v>
      </c>
      <c r="BK116" s="225">
        <f>ROUND(I116*H116,2)</f>
        <v>0</v>
      </c>
      <c r="BL116" s="18" t="s">
        <v>129</v>
      </c>
      <c r="BM116" s="224" t="s">
        <v>284</v>
      </c>
    </row>
    <row r="117" s="14" customFormat="1">
      <c r="A117" s="14"/>
      <c r="B117" s="241"/>
      <c r="C117" s="242"/>
      <c r="D117" s="226" t="s">
        <v>133</v>
      </c>
      <c r="E117" s="242"/>
      <c r="F117" s="244" t="s">
        <v>285</v>
      </c>
      <c r="G117" s="242"/>
      <c r="H117" s="245">
        <v>4.1790000000000003</v>
      </c>
      <c r="I117" s="246"/>
      <c r="J117" s="242"/>
      <c r="K117" s="242"/>
      <c r="L117" s="247"/>
      <c r="M117" s="248"/>
      <c r="N117" s="249"/>
      <c r="O117" s="249"/>
      <c r="P117" s="249"/>
      <c r="Q117" s="249"/>
      <c r="R117" s="249"/>
      <c r="S117" s="249"/>
      <c r="T117" s="250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51" t="s">
        <v>133</v>
      </c>
      <c r="AU117" s="251" t="s">
        <v>80</v>
      </c>
      <c r="AV117" s="14" t="s">
        <v>80</v>
      </c>
      <c r="AW117" s="14" t="s">
        <v>4</v>
      </c>
      <c r="AX117" s="14" t="s">
        <v>76</v>
      </c>
      <c r="AY117" s="251" t="s">
        <v>122</v>
      </c>
    </row>
    <row r="118" s="2" customFormat="1" ht="22.2" customHeight="1">
      <c r="A118" s="39"/>
      <c r="B118" s="40"/>
      <c r="C118" s="213" t="s">
        <v>154</v>
      </c>
      <c r="D118" s="213" t="s">
        <v>124</v>
      </c>
      <c r="E118" s="214" t="s">
        <v>143</v>
      </c>
      <c r="F118" s="215" t="s">
        <v>144</v>
      </c>
      <c r="G118" s="216" t="s">
        <v>127</v>
      </c>
      <c r="H118" s="217">
        <v>1.393</v>
      </c>
      <c r="I118" s="218"/>
      <c r="J118" s="219">
        <f>ROUND(I118*H118,2)</f>
        <v>0</v>
      </c>
      <c r="K118" s="215" t="s">
        <v>128</v>
      </c>
      <c r="L118" s="45"/>
      <c r="M118" s="220" t="s">
        <v>19</v>
      </c>
      <c r="N118" s="221" t="s">
        <v>43</v>
      </c>
      <c r="O118" s="85"/>
      <c r="P118" s="222">
        <f>O118*H118</f>
        <v>0</v>
      </c>
      <c r="Q118" s="222">
        <v>0</v>
      </c>
      <c r="R118" s="222">
        <f>Q118*H118</f>
        <v>0</v>
      </c>
      <c r="S118" s="222">
        <v>0</v>
      </c>
      <c r="T118" s="223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24" t="s">
        <v>129</v>
      </c>
      <c r="AT118" s="224" t="s">
        <v>124</v>
      </c>
      <c r="AU118" s="224" t="s">
        <v>80</v>
      </c>
      <c r="AY118" s="18" t="s">
        <v>122</v>
      </c>
      <c r="BE118" s="225">
        <f>IF(N118="základní",J118,0)</f>
        <v>0</v>
      </c>
      <c r="BF118" s="225">
        <f>IF(N118="snížená",J118,0)</f>
        <v>0</v>
      </c>
      <c r="BG118" s="225">
        <f>IF(N118="zákl. přenesená",J118,0)</f>
        <v>0</v>
      </c>
      <c r="BH118" s="225">
        <f>IF(N118="sníž. přenesená",J118,0)</f>
        <v>0</v>
      </c>
      <c r="BI118" s="225">
        <f>IF(N118="nulová",J118,0)</f>
        <v>0</v>
      </c>
      <c r="BJ118" s="18" t="s">
        <v>76</v>
      </c>
      <c r="BK118" s="225">
        <f>ROUND(I118*H118,2)</f>
        <v>0</v>
      </c>
      <c r="BL118" s="18" t="s">
        <v>129</v>
      </c>
      <c r="BM118" s="224" t="s">
        <v>286</v>
      </c>
    </row>
    <row r="119" s="2" customFormat="1">
      <c r="A119" s="39"/>
      <c r="B119" s="40"/>
      <c r="C119" s="41"/>
      <c r="D119" s="226" t="s">
        <v>131</v>
      </c>
      <c r="E119" s="41"/>
      <c r="F119" s="227" t="s">
        <v>146</v>
      </c>
      <c r="G119" s="41"/>
      <c r="H119" s="41"/>
      <c r="I119" s="228"/>
      <c r="J119" s="41"/>
      <c r="K119" s="41"/>
      <c r="L119" s="45"/>
      <c r="M119" s="229"/>
      <c r="N119" s="230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131</v>
      </c>
      <c r="AU119" s="18" t="s">
        <v>80</v>
      </c>
    </row>
    <row r="120" s="12" customFormat="1" ht="22.8" customHeight="1">
      <c r="A120" s="12"/>
      <c r="B120" s="197"/>
      <c r="C120" s="198"/>
      <c r="D120" s="199" t="s">
        <v>71</v>
      </c>
      <c r="E120" s="211" t="s">
        <v>80</v>
      </c>
      <c r="F120" s="211" t="s">
        <v>185</v>
      </c>
      <c r="G120" s="198"/>
      <c r="H120" s="198"/>
      <c r="I120" s="201"/>
      <c r="J120" s="212">
        <f>BK120</f>
        <v>0</v>
      </c>
      <c r="K120" s="198"/>
      <c r="L120" s="203"/>
      <c r="M120" s="204"/>
      <c r="N120" s="205"/>
      <c r="O120" s="205"/>
      <c r="P120" s="206">
        <f>SUM(P121:P133)</f>
        <v>0</v>
      </c>
      <c r="Q120" s="205"/>
      <c r="R120" s="206">
        <f>SUM(R121:R133)</f>
        <v>2.4576103900000001</v>
      </c>
      <c r="S120" s="205"/>
      <c r="T120" s="207">
        <f>SUM(T121:T133)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08" t="s">
        <v>76</v>
      </c>
      <c r="AT120" s="209" t="s">
        <v>71</v>
      </c>
      <c r="AU120" s="209" t="s">
        <v>76</v>
      </c>
      <c r="AY120" s="208" t="s">
        <v>122</v>
      </c>
      <c r="BK120" s="210">
        <f>SUM(BK121:BK133)</f>
        <v>0</v>
      </c>
    </row>
    <row r="121" s="2" customFormat="1" ht="13.8" customHeight="1">
      <c r="A121" s="39"/>
      <c r="B121" s="40"/>
      <c r="C121" s="213" t="s">
        <v>162</v>
      </c>
      <c r="D121" s="213" t="s">
        <v>124</v>
      </c>
      <c r="E121" s="214" t="s">
        <v>287</v>
      </c>
      <c r="F121" s="215" t="s">
        <v>288</v>
      </c>
      <c r="G121" s="216" t="s">
        <v>127</v>
      </c>
      <c r="H121" s="217">
        <v>0.99099999999999999</v>
      </c>
      <c r="I121" s="218"/>
      <c r="J121" s="219">
        <f>ROUND(I121*H121,2)</f>
        <v>0</v>
      </c>
      <c r="K121" s="215" t="s">
        <v>128</v>
      </c>
      <c r="L121" s="45"/>
      <c r="M121" s="220" t="s">
        <v>19</v>
      </c>
      <c r="N121" s="221" t="s">
        <v>43</v>
      </c>
      <c r="O121" s="85"/>
      <c r="P121" s="222">
        <f>O121*H121</f>
        <v>0</v>
      </c>
      <c r="Q121" s="222">
        <v>2.45329</v>
      </c>
      <c r="R121" s="222">
        <f>Q121*H121</f>
        <v>2.4312103899999999</v>
      </c>
      <c r="S121" s="222">
        <v>0</v>
      </c>
      <c r="T121" s="223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24" t="s">
        <v>129</v>
      </c>
      <c r="AT121" s="224" t="s">
        <v>124</v>
      </c>
      <c r="AU121" s="224" t="s">
        <v>80</v>
      </c>
      <c r="AY121" s="18" t="s">
        <v>122</v>
      </c>
      <c r="BE121" s="225">
        <f>IF(N121="základní",J121,0)</f>
        <v>0</v>
      </c>
      <c r="BF121" s="225">
        <f>IF(N121="snížená",J121,0)</f>
        <v>0</v>
      </c>
      <c r="BG121" s="225">
        <f>IF(N121="zákl. přenesená",J121,0)</f>
        <v>0</v>
      </c>
      <c r="BH121" s="225">
        <f>IF(N121="sníž. přenesená",J121,0)</f>
        <v>0</v>
      </c>
      <c r="BI121" s="225">
        <f>IF(N121="nulová",J121,0)</f>
        <v>0</v>
      </c>
      <c r="BJ121" s="18" t="s">
        <v>76</v>
      </c>
      <c r="BK121" s="225">
        <f>ROUND(I121*H121,2)</f>
        <v>0</v>
      </c>
      <c r="BL121" s="18" t="s">
        <v>129</v>
      </c>
      <c r="BM121" s="224" t="s">
        <v>289</v>
      </c>
    </row>
    <row r="122" s="2" customFormat="1">
      <c r="A122" s="39"/>
      <c r="B122" s="40"/>
      <c r="C122" s="41"/>
      <c r="D122" s="226" t="s">
        <v>131</v>
      </c>
      <c r="E122" s="41"/>
      <c r="F122" s="227" t="s">
        <v>190</v>
      </c>
      <c r="G122" s="41"/>
      <c r="H122" s="41"/>
      <c r="I122" s="228"/>
      <c r="J122" s="41"/>
      <c r="K122" s="41"/>
      <c r="L122" s="45"/>
      <c r="M122" s="229"/>
      <c r="N122" s="230"/>
      <c r="O122" s="85"/>
      <c r="P122" s="85"/>
      <c r="Q122" s="85"/>
      <c r="R122" s="85"/>
      <c r="S122" s="85"/>
      <c r="T122" s="86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131</v>
      </c>
      <c r="AU122" s="18" t="s">
        <v>80</v>
      </c>
    </row>
    <row r="123" s="13" customFormat="1">
      <c r="A123" s="13"/>
      <c r="B123" s="231"/>
      <c r="C123" s="232"/>
      <c r="D123" s="226" t="s">
        <v>133</v>
      </c>
      <c r="E123" s="233" t="s">
        <v>19</v>
      </c>
      <c r="F123" s="234" t="s">
        <v>266</v>
      </c>
      <c r="G123" s="232"/>
      <c r="H123" s="233" t="s">
        <v>19</v>
      </c>
      <c r="I123" s="235"/>
      <c r="J123" s="232"/>
      <c r="K123" s="232"/>
      <c r="L123" s="236"/>
      <c r="M123" s="237"/>
      <c r="N123" s="238"/>
      <c r="O123" s="238"/>
      <c r="P123" s="238"/>
      <c r="Q123" s="238"/>
      <c r="R123" s="238"/>
      <c r="S123" s="238"/>
      <c r="T123" s="239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0" t="s">
        <v>133</v>
      </c>
      <c r="AU123" s="240" t="s">
        <v>80</v>
      </c>
      <c r="AV123" s="13" t="s">
        <v>76</v>
      </c>
      <c r="AW123" s="13" t="s">
        <v>33</v>
      </c>
      <c r="AX123" s="13" t="s">
        <v>72</v>
      </c>
      <c r="AY123" s="240" t="s">
        <v>122</v>
      </c>
    </row>
    <row r="124" s="14" customFormat="1">
      <c r="A124" s="14"/>
      <c r="B124" s="241"/>
      <c r="C124" s="242"/>
      <c r="D124" s="226" t="s">
        <v>133</v>
      </c>
      <c r="E124" s="243" t="s">
        <v>19</v>
      </c>
      <c r="F124" s="244" t="s">
        <v>281</v>
      </c>
      <c r="G124" s="242"/>
      <c r="H124" s="245">
        <v>0.22600000000000001</v>
      </c>
      <c r="I124" s="246"/>
      <c r="J124" s="242"/>
      <c r="K124" s="242"/>
      <c r="L124" s="247"/>
      <c r="M124" s="248"/>
      <c r="N124" s="249"/>
      <c r="O124" s="249"/>
      <c r="P124" s="249"/>
      <c r="Q124" s="249"/>
      <c r="R124" s="249"/>
      <c r="S124" s="249"/>
      <c r="T124" s="250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51" t="s">
        <v>133</v>
      </c>
      <c r="AU124" s="251" t="s">
        <v>80</v>
      </c>
      <c r="AV124" s="14" t="s">
        <v>80</v>
      </c>
      <c r="AW124" s="14" t="s">
        <v>33</v>
      </c>
      <c r="AX124" s="14" t="s">
        <v>72</v>
      </c>
      <c r="AY124" s="251" t="s">
        <v>122</v>
      </c>
    </row>
    <row r="125" s="14" customFormat="1">
      <c r="A125" s="14"/>
      <c r="B125" s="241"/>
      <c r="C125" s="242"/>
      <c r="D125" s="226" t="s">
        <v>133</v>
      </c>
      <c r="E125" s="243" t="s">
        <v>19</v>
      </c>
      <c r="F125" s="244" t="s">
        <v>282</v>
      </c>
      <c r="G125" s="242"/>
      <c r="H125" s="245">
        <v>0.76500000000000001</v>
      </c>
      <c r="I125" s="246"/>
      <c r="J125" s="242"/>
      <c r="K125" s="242"/>
      <c r="L125" s="247"/>
      <c r="M125" s="248"/>
      <c r="N125" s="249"/>
      <c r="O125" s="249"/>
      <c r="P125" s="249"/>
      <c r="Q125" s="249"/>
      <c r="R125" s="249"/>
      <c r="S125" s="249"/>
      <c r="T125" s="250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51" t="s">
        <v>133</v>
      </c>
      <c r="AU125" s="251" t="s">
        <v>80</v>
      </c>
      <c r="AV125" s="14" t="s">
        <v>80</v>
      </c>
      <c r="AW125" s="14" t="s">
        <v>33</v>
      </c>
      <c r="AX125" s="14" t="s">
        <v>72</v>
      </c>
      <c r="AY125" s="251" t="s">
        <v>122</v>
      </c>
    </row>
    <row r="126" s="15" customFormat="1">
      <c r="A126" s="15"/>
      <c r="B126" s="266"/>
      <c r="C126" s="267"/>
      <c r="D126" s="226" t="s">
        <v>133</v>
      </c>
      <c r="E126" s="268" t="s">
        <v>19</v>
      </c>
      <c r="F126" s="269" t="s">
        <v>283</v>
      </c>
      <c r="G126" s="267"/>
      <c r="H126" s="270">
        <v>0.99099999999999999</v>
      </c>
      <c r="I126" s="271"/>
      <c r="J126" s="267"/>
      <c r="K126" s="267"/>
      <c r="L126" s="272"/>
      <c r="M126" s="273"/>
      <c r="N126" s="274"/>
      <c r="O126" s="274"/>
      <c r="P126" s="274"/>
      <c r="Q126" s="274"/>
      <c r="R126" s="274"/>
      <c r="S126" s="274"/>
      <c r="T126" s="275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  <c r="AT126" s="276" t="s">
        <v>133</v>
      </c>
      <c r="AU126" s="276" t="s">
        <v>80</v>
      </c>
      <c r="AV126" s="15" t="s">
        <v>129</v>
      </c>
      <c r="AW126" s="15" t="s">
        <v>33</v>
      </c>
      <c r="AX126" s="15" t="s">
        <v>76</v>
      </c>
      <c r="AY126" s="276" t="s">
        <v>122</v>
      </c>
    </row>
    <row r="127" s="2" customFormat="1" ht="13.8" customHeight="1">
      <c r="A127" s="39"/>
      <c r="B127" s="40"/>
      <c r="C127" s="213" t="s">
        <v>159</v>
      </c>
      <c r="D127" s="213" t="s">
        <v>124</v>
      </c>
      <c r="E127" s="214" t="s">
        <v>192</v>
      </c>
      <c r="F127" s="215" t="s">
        <v>193</v>
      </c>
      <c r="G127" s="216" t="s">
        <v>165</v>
      </c>
      <c r="H127" s="217">
        <v>10</v>
      </c>
      <c r="I127" s="218"/>
      <c r="J127" s="219">
        <f>ROUND(I127*H127,2)</f>
        <v>0</v>
      </c>
      <c r="K127" s="215" t="s">
        <v>128</v>
      </c>
      <c r="L127" s="45"/>
      <c r="M127" s="220" t="s">
        <v>19</v>
      </c>
      <c r="N127" s="221" t="s">
        <v>43</v>
      </c>
      <c r="O127" s="85"/>
      <c r="P127" s="222">
        <f>O127*H127</f>
        <v>0</v>
      </c>
      <c r="Q127" s="222">
        <v>0.00264</v>
      </c>
      <c r="R127" s="222">
        <f>Q127*H127</f>
        <v>0.0264</v>
      </c>
      <c r="S127" s="222">
        <v>0</v>
      </c>
      <c r="T127" s="223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24" t="s">
        <v>129</v>
      </c>
      <c r="AT127" s="224" t="s">
        <v>124</v>
      </c>
      <c r="AU127" s="224" t="s">
        <v>80</v>
      </c>
      <c r="AY127" s="18" t="s">
        <v>122</v>
      </c>
      <c r="BE127" s="225">
        <f>IF(N127="základní",J127,0)</f>
        <v>0</v>
      </c>
      <c r="BF127" s="225">
        <f>IF(N127="snížená",J127,0)</f>
        <v>0</v>
      </c>
      <c r="BG127" s="225">
        <f>IF(N127="zákl. přenesená",J127,0)</f>
        <v>0</v>
      </c>
      <c r="BH127" s="225">
        <f>IF(N127="sníž. přenesená",J127,0)</f>
        <v>0</v>
      </c>
      <c r="BI127" s="225">
        <f>IF(N127="nulová",J127,0)</f>
        <v>0</v>
      </c>
      <c r="BJ127" s="18" t="s">
        <v>76</v>
      </c>
      <c r="BK127" s="225">
        <f>ROUND(I127*H127,2)</f>
        <v>0</v>
      </c>
      <c r="BL127" s="18" t="s">
        <v>129</v>
      </c>
      <c r="BM127" s="224" t="s">
        <v>290</v>
      </c>
    </row>
    <row r="128" s="2" customFormat="1">
      <c r="A128" s="39"/>
      <c r="B128" s="40"/>
      <c r="C128" s="41"/>
      <c r="D128" s="226" t="s">
        <v>131</v>
      </c>
      <c r="E128" s="41"/>
      <c r="F128" s="227" t="s">
        <v>195</v>
      </c>
      <c r="G128" s="41"/>
      <c r="H128" s="41"/>
      <c r="I128" s="228"/>
      <c r="J128" s="41"/>
      <c r="K128" s="41"/>
      <c r="L128" s="45"/>
      <c r="M128" s="229"/>
      <c r="N128" s="230"/>
      <c r="O128" s="85"/>
      <c r="P128" s="85"/>
      <c r="Q128" s="85"/>
      <c r="R128" s="85"/>
      <c r="S128" s="85"/>
      <c r="T128" s="86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131</v>
      </c>
      <c r="AU128" s="18" t="s">
        <v>80</v>
      </c>
    </row>
    <row r="129" s="13" customFormat="1">
      <c r="A129" s="13"/>
      <c r="B129" s="231"/>
      <c r="C129" s="232"/>
      <c r="D129" s="226" t="s">
        <v>133</v>
      </c>
      <c r="E129" s="233" t="s">
        <v>19</v>
      </c>
      <c r="F129" s="234" t="s">
        <v>266</v>
      </c>
      <c r="G129" s="232"/>
      <c r="H129" s="233" t="s">
        <v>19</v>
      </c>
      <c r="I129" s="235"/>
      <c r="J129" s="232"/>
      <c r="K129" s="232"/>
      <c r="L129" s="236"/>
      <c r="M129" s="237"/>
      <c r="N129" s="238"/>
      <c r="O129" s="238"/>
      <c r="P129" s="238"/>
      <c r="Q129" s="238"/>
      <c r="R129" s="238"/>
      <c r="S129" s="238"/>
      <c r="T129" s="239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0" t="s">
        <v>133</v>
      </c>
      <c r="AU129" s="240" t="s">
        <v>80</v>
      </c>
      <c r="AV129" s="13" t="s">
        <v>76</v>
      </c>
      <c r="AW129" s="13" t="s">
        <v>33</v>
      </c>
      <c r="AX129" s="13" t="s">
        <v>72</v>
      </c>
      <c r="AY129" s="240" t="s">
        <v>122</v>
      </c>
    </row>
    <row r="130" s="14" customFormat="1">
      <c r="A130" s="14"/>
      <c r="B130" s="241"/>
      <c r="C130" s="242"/>
      <c r="D130" s="226" t="s">
        <v>133</v>
      </c>
      <c r="E130" s="243" t="s">
        <v>19</v>
      </c>
      <c r="F130" s="244" t="s">
        <v>291</v>
      </c>
      <c r="G130" s="242"/>
      <c r="H130" s="245">
        <v>10</v>
      </c>
      <c r="I130" s="246"/>
      <c r="J130" s="242"/>
      <c r="K130" s="242"/>
      <c r="L130" s="247"/>
      <c r="M130" s="248"/>
      <c r="N130" s="249"/>
      <c r="O130" s="249"/>
      <c r="P130" s="249"/>
      <c r="Q130" s="249"/>
      <c r="R130" s="249"/>
      <c r="S130" s="249"/>
      <c r="T130" s="250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1" t="s">
        <v>133</v>
      </c>
      <c r="AU130" s="251" t="s">
        <v>80</v>
      </c>
      <c r="AV130" s="14" t="s">
        <v>80</v>
      </c>
      <c r="AW130" s="14" t="s">
        <v>33</v>
      </c>
      <c r="AX130" s="14" t="s">
        <v>72</v>
      </c>
      <c r="AY130" s="251" t="s">
        <v>122</v>
      </c>
    </row>
    <row r="131" s="15" customFormat="1">
      <c r="A131" s="15"/>
      <c r="B131" s="266"/>
      <c r="C131" s="267"/>
      <c r="D131" s="226" t="s">
        <v>133</v>
      </c>
      <c r="E131" s="268" t="s">
        <v>19</v>
      </c>
      <c r="F131" s="269" t="s">
        <v>283</v>
      </c>
      <c r="G131" s="267"/>
      <c r="H131" s="270">
        <v>10</v>
      </c>
      <c r="I131" s="271"/>
      <c r="J131" s="267"/>
      <c r="K131" s="267"/>
      <c r="L131" s="272"/>
      <c r="M131" s="273"/>
      <c r="N131" s="274"/>
      <c r="O131" s="274"/>
      <c r="P131" s="274"/>
      <c r="Q131" s="274"/>
      <c r="R131" s="274"/>
      <c r="S131" s="274"/>
      <c r="T131" s="275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T131" s="276" t="s">
        <v>133</v>
      </c>
      <c r="AU131" s="276" t="s">
        <v>80</v>
      </c>
      <c r="AV131" s="15" t="s">
        <v>129</v>
      </c>
      <c r="AW131" s="15" t="s">
        <v>33</v>
      </c>
      <c r="AX131" s="15" t="s">
        <v>76</v>
      </c>
      <c r="AY131" s="276" t="s">
        <v>122</v>
      </c>
    </row>
    <row r="132" s="2" customFormat="1" ht="13.8" customHeight="1">
      <c r="A132" s="39"/>
      <c r="B132" s="40"/>
      <c r="C132" s="213" t="s">
        <v>174</v>
      </c>
      <c r="D132" s="213" t="s">
        <v>124</v>
      </c>
      <c r="E132" s="214" t="s">
        <v>198</v>
      </c>
      <c r="F132" s="215" t="s">
        <v>199</v>
      </c>
      <c r="G132" s="216" t="s">
        <v>165</v>
      </c>
      <c r="H132" s="217">
        <v>10</v>
      </c>
      <c r="I132" s="218"/>
      <c r="J132" s="219">
        <f>ROUND(I132*H132,2)</f>
        <v>0</v>
      </c>
      <c r="K132" s="215" t="s">
        <v>128</v>
      </c>
      <c r="L132" s="45"/>
      <c r="M132" s="220" t="s">
        <v>19</v>
      </c>
      <c r="N132" s="221" t="s">
        <v>43</v>
      </c>
      <c r="O132" s="85"/>
      <c r="P132" s="222">
        <f>O132*H132</f>
        <v>0</v>
      </c>
      <c r="Q132" s="222">
        <v>0</v>
      </c>
      <c r="R132" s="222">
        <f>Q132*H132</f>
        <v>0</v>
      </c>
      <c r="S132" s="222">
        <v>0</v>
      </c>
      <c r="T132" s="223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24" t="s">
        <v>129</v>
      </c>
      <c r="AT132" s="224" t="s">
        <v>124</v>
      </c>
      <c r="AU132" s="224" t="s">
        <v>80</v>
      </c>
      <c r="AY132" s="18" t="s">
        <v>122</v>
      </c>
      <c r="BE132" s="225">
        <f>IF(N132="základní",J132,0)</f>
        <v>0</v>
      </c>
      <c r="BF132" s="225">
        <f>IF(N132="snížená",J132,0)</f>
        <v>0</v>
      </c>
      <c r="BG132" s="225">
        <f>IF(N132="zákl. přenesená",J132,0)</f>
        <v>0</v>
      </c>
      <c r="BH132" s="225">
        <f>IF(N132="sníž. přenesená",J132,0)</f>
        <v>0</v>
      </c>
      <c r="BI132" s="225">
        <f>IF(N132="nulová",J132,0)</f>
        <v>0</v>
      </c>
      <c r="BJ132" s="18" t="s">
        <v>76</v>
      </c>
      <c r="BK132" s="225">
        <f>ROUND(I132*H132,2)</f>
        <v>0</v>
      </c>
      <c r="BL132" s="18" t="s">
        <v>129</v>
      </c>
      <c r="BM132" s="224" t="s">
        <v>292</v>
      </c>
    </row>
    <row r="133" s="2" customFormat="1">
      <c r="A133" s="39"/>
      <c r="B133" s="40"/>
      <c r="C133" s="41"/>
      <c r="D133" s="226" t="s">
        <v>131</v>
      </c>
      <c r="E133" s="41"/>
      <c r="F133" s="227" t="s">
        <v>195</v>
      </c>
      <c r="G133" s="41"/>
      <c r="H133" s="41"/>
      <c r="I133" s="228"/>
      <c r="J133" s="41"/>
      <c r="K133" s="41"/>
      <c r="L133" s="45"/>
      <c r="M133" s="229"/>
      <c r="N133" s="230"/>
      <c r="O133" s="85"/>
      <c r="P133" s="85"/>
      <c r="Q133" s="85"/>
      <c r="R133" s="85"/>
      <c r="S133" s="85"/>
      <c r="T133" s="86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131</v>
      </c>
      <c r="AU133" s="18" t="s">
        <v>80</v>
      </c>
    </row>
    <row r="134" s="12" customFormat="1" ht="22.8" customHeight="1">
      <c r="A134" s="12"/>
      <c r="B134" s="197"/>
      <c r="C134" s="198"/>
      <c r="D134" s="199" t="s">
        <v>71</v>
      </c>
      <c r="E134" s="211" t="s">
        <v>139</v>
      </c>
      <c r="F134" s="211" t="s">
        <v>293</v>
      </c>
      <c r="G134" s="198"/>
      <c r="H134" s="198"/>
      <c r="I134" s="201"/>
      <c r="J134" s="212">
        <f>BK134</f>
        <v>0</v>
      </c>
      <c r="K134" s="198"/>
      <c r="L134" s="203"/>
      <c r="M134" s="204"/>
      <c r="N134" s="205"/>
      <c r="O134" s="205"/>
      <c r="P134" s="206">
        <f>SUM(P135:P145)</f>
        <v>0</v>
      </c>
      <c r="Q134" s="205"/>
      <c r="R134" s="206">
        <f>SUM(R135:R145)</f>
        <v>3.5564400000000003</v>
      </c>
      <c r="S134" s="205"/>
      <c r="T134" s="207">
        <f>SUM(T135:T145)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08" t="s">
        <v>76</v>
      </c>
      <c r="AT134" s="209" t="s">
        <v>71</v>
      </c>
      <c r="AU134" s="209" t="s">
        <v>76</v>
      </c>
      <c r="AY134" s="208" t="s">
        <v>122</v>
      </c>
      <c r="BK134" s="210">
        <f>SUM(BK135:BK145)</f>
        <v>0</v>
      </c>
    </row>
    <row r="135" s="2" customFormat="1" ht="22.2" customHeight="1">
      <c r="A135" s="39"/>
      <c r="B135" s="40"/>
      <c r="C135" s="213" t="s">
        <v>180</v>
      </c>
      <c r="D135" s="213" t="s">
        <v>124</v>
      </c>
      <c r="E135" s="214" t="s">
        <v>294</v>
      </c>
      <c r="F135" s="215" t="s">
        <v>295</v>
      </c>
      <c r="G135" s="216" t="s">
        <v>232</v>
      </c>
      <c r="H135" s="217">
        <v>16</v>
      </c>
      <c r="I135" s="218"/>
      <c r="J135" s="219">
        <f>ROUND(I135*H135,2)</f>
        <v>0</v>
      </c>
      <c r="K135" s="215" t="s">
        <v>128</v>
      </c>
      <c r="L135" s="45"/>
      <c r="M135" s="220" t="s">
        <v>19</v>
      </c>
      <c r="N135" s="221" t="s">
        <v>43</v>
      </c>
      <c r="O135" s="85"/>
      <c r="P135" s="222">
        <f>O135*H135</f>
        <v>0</v>
      </c>
      <c r="Q135" s="222">
        <v>0.17488999999999999</v>
      </c>
      <c r="R135" s="222">
        <f>Q135*H135</f>
        <v>2.7982399999999998</v>
      </c>
      <c r="S135" s="222">
        <v>0</v>
      </c>
      <c r="T135" s="223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24" t="s">
        <v>129</v>
      </c>
      <c r="AT135" s="224" t="s">
        <v>124</v>
      </c>
      <c r="AU135" s="224" t="s">
        <v>80</v>
      </c>
      <c r="AY135" s="18" t="s">
        <v>122</v>
      </c>
      <c r="BE135" s="225">
        <f>IF(N135="základní",J135,0)</f>
        <v>0</v>
      </c>
      <c r="BF135" s="225">
        <f>IF(N135="snížená",J135,0)</f>
        <v>0</v>
      </c>
      <c r="BG135" s="225">
        <f>IF(N135="zákl. přenesená",J135,0)</f>
        <v>0</v>
      </c>
      <c r="BH135" s="225">
        <f>IF(N135="sníž. přenesená",J135,0)</f>
        <v>0</v>
      </c>
      <c r="BI135" s="225">
        <f>IF(N135="nulová",J135,0)</f>
        <v>0</v>
      </c>
      <c r="BJ135" s="18" t="s">
        <v>76</v>
      </c>
      <c r="BK135" s="225">
        <f>ROUND(I135*H135,2)</f>
        <v>0</v>
      </c>
      <c r="BL135" s="18" t="s">
        <v>129</v>
      </c>
      <c r="BM135" s="224" t="s">
        <v>296</v>
      </c>
    </row>
    <row r="136" s="2" customFormat="1">
      <c r="A136" s="39"/>
      <c r="B136" s="40"/>
      <c r="C136" s="41"/>
      <c r="D136" s="226" t="s">
        <v>131</v>
      </c>
      <c r="E136" s="41"/>
      <c r="F136" s="227" t="s">
        <v>297</v>
      </c>
      <c r="G136" s="41"/>
      <c r="H136" s="41"/>
      <c r="I136" s="228"/>
      <c r="J136" s="41"/>
      <c r="K136" s="41"/>
      <c r="L136" s="45"/>
      <c r="M136" s="229"/>
      <c r="N136" s="230"/>
      <c r="O136" s="85"/>
      <c r="P136" s="85"/>
      <c r="Q136" s="85"/>
      <c r="R136" s="85"/>
      <c r="S136" s="85"/>
      <c r="T136" s="86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131</v>
      </c>
      <c r="AU136" s="18" t="s">
        <v>80</v>
      </c>
    </row>
    <row r="137" s="13" customFormat="1">
      <c r="A137" s="13"/>
      <c r="B137" s="231"/>
      <c r="C137" s="232"/>
      <c r="D137" s="226" t="s">
        <v>133</v>
      </c>
      <c r="E137" s="233" t="s">
        <v>19</v>
      </c>
      <c r="F137" s="234" t="s">
        <v>266</v>
      </c>
      <c r="G137" s="232"/>
      <c r="H137" s="233" t="s">
        <v>19</v>
      </c>
      <c r="I137" s="235"/>
      <c r="J137" s="232"/>
      <c r="K137" s="232"/>
      <c r="L137" s="236"/>
      <c r="M137" s="237"/>
      <c r="N137" s="238"/>
      <c r="O137" s="238"/>
      <c r="P137" s="238"/>
      <c r="Q137" s="238"/>
      <c r="R137" s="238"/>
      <c r="S137" s="238"/>
      <c r="T137" s="239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0" t="s">
        <v>133</v>
      </c>
      <c r="AU137" s="240" t="s">
        <v>80</v>
      </c>
      <c r="AV137" s="13" t="s">
        <v>76</v>
      </c>
      <c r="AW137" s="13" t="s">
        <v>33</v>
      </c>
      <c r="AX137" s="13" t="s">
        <v>72</v>
      </c>
      <c r="AY137" s="240" t="s">
        <v>122</v>
      </c>
    </row>
    <row r="138" s="14" customFormat="1">
      <c r="A138" s="14"/>
      <c r="B138" s="241"/>
      <c r="C138" s="242"/>
      <c r="D138" s="226" t="s">
        <v>133</v>
      </c>
      <c r="E138" s="243" t="s">
        <v>19</v>
      </c>
      <c r="F138" s="244" t="s">
        <v>210</v>
      </c>
      <c r="G138" s="242"/>
      <c r="H138" s="245">
        <v>16</v>
      </c>
      <c r="I138" s="246"/>
      <c r="J138" s="242"/>
      <c r="K138" s="242"/>
      <c r="L138" s="247"/>
      <c r="M138" s="248"/>
      <c r="N138" s="249"/>
      <c r="O138" s="249"/>
      <c r="P138" s="249"/>
      <c r="Q138" s="249"/>
      <c r="R138" s="249"/>
      <c r="S138" s="249"/>
      <c r="T138" s="250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1" t="s">
        <v>133</v>
      </c>
      <c r="AU138" s="251" t="s">
        <v>80</v>
      </c>
      <c r="AV138" s="14" t="s">
        <v>80</v>
      </c>
      <c r="AW138" s="14" t="s">
        <v>33</v>
      </c>
      <c r="AX138" s="14" t="s">
        <v>76</v>
      </c>
      <c r="AY138" s="251" t="s">
        <v>122</v>
      </c>
    </row>
    <row r="139" s="2" customFormat="1" ht="13.8" customHeight="1">
      <c r="A139" s="39"/>
      <c r="B139" s="40"/>
      <c r="C139" s="252" t="s">
        <v>186</v>
      </c>
      <c r="D139" s="252" t="s">
        <v>155</v>
      </c>
      <c r="E139" s="253" t="s">
        <v>298</v>
      </c>
      <c r="F139" s="254" t="s">
        <v>299</v>
      </c>
      <c r="G139" s="255" t="s">
        <v>232</v>
      </c>
      <c r="H139" s="256">
        <v>16</v>
      </c>
      <c r="I139" s="257"/>
      <c r="J139" s="258">
        <f>ROUND(I139*H139,2)</f>
        <v>0</v>
      </c>
      <c r="K139" s="254" t="s">
        <v>19</v>
      </c>
      <c r="L139" s="259"/>
      <c r="M139" s="260" t="s">
        <v>19</v>
      </c>
      <c r="N139" s="261" t="s">
        <v>43</v>
      </c>
      <c r="O139" s="85"/>
      <c r="P139" s="222">
        <f>O139*H139</f>
        <v>0</v>
      </c>
      <c r="Q139" s="222">
        <v>0.0037000000000000002</v>
      </c>
      <c r="R139" s="222">
        <f>Q139*H139</f>
        <v>0.059200000000000003</v>
      </c>
      <c r="S139" s="222">
        <v>0</v>
      </c>
      <c r="T139" s="223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24" t="s">
        <v>159</v>
      </c>
      <c r="AT139" s="224" t="s">
        <v>155</v>
      </c>
      <c r="AU139" s="224" t="s">
        <v>80</v>
      </c>
      <c r="AY139" s="18" t="s">
        <v>122</v>
      </c>
      <c r="BE139" s="225">
        <f>IF(N139="základní",J139,0)</f>
        <v>0</v>
      </c>
      <c r="BF139" s="225">
        <f>IF(N139="snížená",J139,0)</f>
        <v>0</v>
      </c>
      <c r="BG139" s="225">
        <f>IF(N139="zákl. přenesená",J139,0)</f>
        <v>0</v>
      </c>
      <c r="BH139" s="225">
        <f>IF(N139="sníž. přenesená",J139,0)</f>
        <v>0</v>
      </c>
      <c r="BI139" s="225">
        <f>IF(N139="nulová",J139,0)</f>
        <v>0</v>
      </c>
      <c r="BJ139" s="18" t="s">
        <v>76</v>
      </c>
      <c r="BK139" s="225">
        <f>ROUND(I139*H139,2)</f>
        <v>0</v>
      </c>
      <c r="BL139" s="18" t="s">
        <v>129</v>
      </c>
      <c r="BM139" s="224" t="s">
        <v>300</v>
      </c>
    </row>
    <row r="140" s="2" customFormat="1" ht="13.8" customHeight="1">
      <c r="A140" s="39"/>
      <c r="B140" s="40"/>
      <c r="C140" s="213" t="s">
        <v>191</v>
      </c>
      <c r="D140" s="213" t="s">
        <v>124</v>
      </c>
      <c r="E140" s="214" t="s">
        <v>301</v>
      </c>
      <c r="F140" s="215" t="s">
        <v>302</v>
      </c>
      <c r="G140" s="216" t="s">
        <v>232</v>
      </c>
      <c r="H140" s="217">
        <v>1</v>
      </c>
      <c r="I140" s="218"/>
      <c r="J140" s="219">
        <f>ROUND(I140*H140,2)</f>
        <v>0</v>
      </c>
      <c r="K140" s="215" t="s">
        <v>128</v>
      </c>
      <c r="L140" s="45"/>
      <c r="M140" s="220" t="s">
        <v>19</v>
      </c>
      <c r="N140" s="221" t="s">
        <v>43</v>
      </c>
      <c r="O140" s="85"/>
      <c r="P140" s="222">
        <f>O140*H140</f>
        <v>0</v>
      </c>
      <c r="Q140" s="222">
        <v>0</v>
      </c>
      <c r="R140" s="222">
        <f>Q140*H140</f>
        <v>0</v>
      </c>
      <c r="S140" s="222">
        <v>0</v>
      </c>
      <c r="T140" s="223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24" t="s">
        <v>129</v>
      </c>
      <c r="AT140" s="224" t="s">
        <v>124</v>
      </c>
      <c r="AU140" s="224" t="s">
        <v>80</v>
      </c>
      <c r="AY140" s="18" t="s">
        <v>122</v>
      </c>
      <c r="BE140" s="225">
        <f>IF(N140="základní",J140,0)</f>
        <v>0</v>
      </c>
      <c r="BF140" s="225">
        <f>IF(N140="snížená",J140,0)</f>
        <v>0</v>
      </c>
      <c r="BG140" s="225">
        <f>IF(N140="zákl. přenesená",J140,0)</f>
        <v>0</v>
      </c>
      <c r="BH140" s="225">
        <f>IF(N140="sníž. přenesená",J140,0)</f>
        <v>0</v>
      </c>
      <c r="BI140" s="225">
        <f>IF(N140="nulová",J140,0)</f>
        <v>0</v>
      </c>
      <c r="BJ140" s="18" t="s">
        <v>76</v>
      </c>
      <c r="BK140" s="225">
        <f>ROUND(I140*H140,2)</f>
        <v>0</v>
      </c>
      <c r="BL140" s="18" t="s">
        <v>129</v>
      </c>
      <c r="BM140" s="224" t="s">
        <v>303</v>
      </c>
    </row>
    <row r="141" s="2" customFormat="1">
      <c r="A141" s="39"/>
      <c r="B141" s="40"/>
      <c r="C141" s="41"/>
      <c r="D141" s="226" t="s">
        <v>131</v>
      </c>
      <c r="E141" s="41"/>
      <c r="F141" s="227" t="s">
        <v>304</v>
      </c>
      <c r="G141" s="41"/>
      <c r="H141" s="41"/>
      <c r="I141" s="228"/>
      <c r="J141" s="41"/>
      <c r="K141" s="41"/>
      <c r="L141" s="45"/>
      <c r="M141" s="229"/>
      <c r="N141" s="230"/>
      <c r="O141" s="85"/>
      <c r="P141" s="85"/>
      <c r="Q141" s="85"/>
      <c r="R141" s="85"/>
      <c r="S141" s="85"/>
      <c r="T141" s="86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131</v>
      </c>
      <c r="AU141" s="18" t="s">
        <v>80</v>
      </c>
    </row>
    <row r="142" s="2" customFormat="1" ht="13.8" customHeight="1">
      <c r="A142" s="39"/>
      <c r="B142" s="40"/>
      <c r="C142" s="252" t="s">
        <v>197</v>
      </c>
      <c r="D142" s="252" t="s">
        <v>155</v>
      </c>
      <c r="E142" s="253" t="s">
        <v>305</v>
      </c>
      <c r="F142" s="254" t="s">
        <v>306</v>
      </c>
      <c r="G142" s="255" t="s">
        <v>232</v>
      </c>
      <c r="H142" s="256">
        <v>1</v>
      </c>
      <c r="I142" s="257"/>
      <c r="J142" s="258">
        <f>ROUND(I142*H142,2)</f>
        <v>0</v>
      </c>
      <c r="K142" s="254" t="s">
        <v>19</v>
      </c>
      <c r="L142" s="259"/>
      <c r="M142" s="260" t="s">
        <v>19</v>
      </c>
      <c r="N142" s="261" t="s">
        <v>43</v>
      </c>
      <c r="O142" s="85"/>
      <c r="P142" s="222">
        <f>O142*H142</f>
        <v>0</v>
      </c>
      <c r="Q142" s="222">
        <v>0</v>
      </c>
      <c r="R142" s="222">
        <f>Q142*H142</f>
        <v>0</v>
      </c>
      <c r="S142" s="222">
        <v>0</v>
      </c>
      <c r="T142" s="223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24" t="s">
        <v>159</v>
      </c>
      <c r="AT142" s="224" t="s">
        <v>155</v>
      </c>
      <c r="AU142" s="224" t="s">
        <v>80</v>
      </c>
      <c r="AY142" s="18" t="s">
        <v>122</v>
      </c>
      <c r="BE142" s="225">
        <f>IF(N142="základní",J142,0)</f>
        <v>0</v>
      </c>
      <c r="BF142" s="225">
        <f>IF(N142="snížená",J142,0)</f>
        <v>0</v>
      </c>
      <c r="BG142" s="225">
        <f>IF(N142="zákl. přenesená",J142,0)</f>
        <v>0</v>
      </c>
      <c r="BH142" s="225">
        <f>IF(N142="sníž. přenesená",J142,0)</f>
        <v>0</v>
      </c>
      <c r="BI142" s="225">
        <f>IF(N142="nulová",J142,0)</f>
        <v>0</v>
      </c>
      <c r="BJ142" s="18" t="s">
        <v>76</v>
      </c>
      <c r="BK142" s="225">
        <f>ROUND(I142*H142,2)</f>
        <v>0</v>
      </c>
      <c r="BL142" s="18" t="s">
        <v>129</v>
      </c>
      <c r="BM142" s="224" t="s">
        <v>307</v>
      </c>
    </row>
    <row r="143" s="2" customFormat="1" ht="13.8" customHeight="1">
      <c r="A143" s="39"/>
      <c r="B143" s="40"/>
      <c r="C143" s="213" t="s">
        <v>202</v>
      </c>
      <c r="D143" s="213" t="s">
        <v>124</v>
      </c>
      <c r="E143" s="214" t="s">
        <v>308</v>
      </c>
      <c r="F143" s="215" t="s">
        <v>309</v>
      </c>
      <c r="G143" s="216" t="s">
        <v>226</v>
      </c>
      <c r="H143" s="217">
        <v>15</v>
      </c>
      <c r="I143" s="218"/>
      <c r="J143" s="219">
        <f>ROUND(I143*H143,2)</f>
        <v>0</v>
      </c>
      <c r="K143" s="215" t="s">
        <v>128</v>
      </c>
      <c r="L143" s="45"/>
      <c r="M143" s="220" t="s">
        <v>19</v>
      </c>
      <c r="N143" s="221" t="s">
        <v>43</v>
      </c>
      <c r="O143" s="85"/>
      <c r="P143" s="222">
        <f>O143*H143</f>
        <v>0</v>
      </c>
      <c r="Q143" s="222">
        <v>0</v>
      </c>
      <c r="R143" s="222">
        <f>Q143*H143</f>
        <v>0</v>
      </c>
      <c r="S143" s="222">
        <v>0</v>
      </c>
      <c r="T143" s="223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24" t="s">
        <v>129</v>
      </c>
      <c r="AT143" s="224" t="s">
        <v>124</v>
      </c>
      <c r="AU143" s="224" t="s">
        <v>80</v>
      </c>
      <c r="AY143" s="18" t="s">
        <v>122</v>
      </c>
      <c r="BE143" s="225">
        <f>IF(N143="základní",J143,0)</f>
        <v>0</v>
      </c>
      <c r="BF143" s="225">
        <f>IF(N143="snížená",J143,0)</f>
        <v>0</v>
      </c>
      <c r="BG143" s="225">
        <f>IF(N143="zákl. přenesená",J143,0)</f>
        <v>0</v>
      </c>
      <c r="BH143" s="225">
        <f>IF(N143="sníž. přenesená",J143,0)</f>
        <v>0</v>
      </c>
      <c r="BI143" s="225">
        <f>IF(N143="nulová",J143,0)</f>
        <v>0</v>
      </c>
      <c r="BJ143" s="18" t="s">
        <v>76</v>
      </c>
      <c r="BK143" s="225">
        <f>ROUND(I143*H143,2)</f>
        <v>0</v>
      </c>
      <c r="BL143" s="18" t="s">
        <v>129</v>
      </c>
      <c r="BM143" s="224" t="s">
        <v>310</v>
      </c>
    </row>
    <row r="144" s="2" customFormat="1">
      <c r="A144" s="39"/>
      <c r="B144" s="40"/>
      <c r="C144" s="41"/>
      <c r="D144" s="226" t="s">
        <v>131</v>
      </c>
      <c r="E144" s="41"/>
      <c r="F144" s="227" t="s">
        <v>311</v>
      </c>
      <c r="G144" s="41"/>
      <c r="H144" s="41"/>
      <c r="I144" s="228"/>
      <c r="J144" s="41"/>
      <c r="K144" s="41"/>
      <c r="L144" s="45"/>
      <c r="M144" s="229"/>
      <c r="N144" s="230"/>
      <c r="O144" s="85"/>
      <c r="P144" s="85"/>
      <c r="Q144" s="85"/>
      <c r="R144" s="85"/>
      <c r="S144" s="85"/>
      <c r="T144" s="86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131</v>
      </c>
      <c r="AU144" s="18" t="s">
        <v>80</v>
      </c>
    </row>
    <row r="145" s="2" customFormat="1" ht="13.8" customHeight="1">
      <c r="A145" s="39"/>
      <c r="B145" s="40"/>
      <c r="C145" s="252" t="s">
        <v>8</v>
      </c>
      <c r="D145" s="252" t="s">
        <v>155</v>
      </c>
      <c r="E145" s="253" t="s">
        <v>312</v>
      </c>
      <c r="F145" s="254" t="s">
        <v>313</v>
      </c>
      <c r="G145" s="255" t="s">
        <v>232</v>
      </c>
      <c r="H145" s="256">
        <v>15</v>
      </c>
      <c r="I145" s="257"/>
      <c r="J145" s="258">
        <f>ROUND(I145*H145,2)</f>
        <v>0</v>
      </c>
      <c r="K145" s="254" t="s">
        <v>19</v>
      </c>
      <c r="L145" s="259"/>
      <c r="M145" s="260" t="s">
        <v>19</v>
      </c>
      <c r="N145" s="261" t="s">
        <v>43</v>
      </c>
      <c r="O145" s="85"/>
      <c r="P145" s="222">
        <f>O145*H145</f>
        <v>0</v>
      </c>
      <c r="Q145" s="222">
        <v>0.046600000000000003</v>
      </c>
      <c r="R145" s="222">
        <f>Q145*H145</f>
        <v>0.69900000000000007</v>
      </c>
      <c r="S145" s="222">
        <v>0</v>
      </c>
      <c r="T145" s="223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24" t="s">
        <v>159</v>
      </c>
      <c r="AT145" s="224" t="s">
        <v>155</v>
      </c>
      <c r="AU145" s="224" t="s">
        <v>80</v>
      </c>
      <c r="AY145" s="18" t="s">
        <v>122</v>
      </c>
      <c r="BE145" s="225">
        <f>IF(N145="základní",J145,0)</f>
        <v>0</v>
      </c>
      <c r="BF145" s="225">
        <f>IF(N145="snížená",J145,0)</f>
        <v>0</v>
      </c>
      <c r="BG145" s="225">
        <f>IF(N145="zákl. přenesená",J145,0)</f>
        <v>0</v>
      </c>
      <c r="BH145" s="225">
        <f>IF(N145="sníž. přenesená",J145,0)</f>
        <v>0</v>
      </c>
      <c r="BI145" s="225">
        <f>IF(N145="nulová",J145,0)</f>
        <v>0</v>
      </c>
      <c r="BJ145" s="18" t="s">
        <v>76</v>
      </c>
      <c r="BK145" s="225">
        <f>ROUND(I145*H145,2)</f>
        <v>0</v>
      </c>
      <c r="BL145" s="18" t="s">
        <v>129</v>
      </c>
      <c r="BM145" s="224" t="s">
        <v>314</v>
      </c>
    </row>
    <row r="146" s="12" customFormat="1" ht="22.8" customHeight="1">
      <c r="A146" s="12"/>
      <c r="B146" s="197"/>
      <c r="C146" s="198"/>
      <c r="D146" s="199" t="s">
        <v>71</v>
      </c>
      <c r="E146" s="211" t="s">
        <v>147</v>
      </c>
      <c r="F146" s="211" t="s">
        <v>201</v>
      </c>
      <c r="G146" s="198"/>
      <c r="H146" s="198"/>
      <c r="I146" s="201"/>
      <c r="J146" s="212">
        <f>BK146</f>
        <v>0</v>
      </c>
      <c r="K146" s="198"/>
      <c r="L146" s="203"/>
      <c r="M146" s="204"/>
      <c r="N146" s="205"/>
      <c r="O146" s="205"/>
      <c r="P146" s="206">
        <f>SUM(P147:P156)</f>
        <v>0</v>
      </c>
      <c r="Q146" s="205"/>
      <c r="R146" s="206">
        <f>SUM(R147:R156)</f>
        <v>1.9229999999999998</v>
      </c>
      <c r="S146" s="205"/>
      <c r="T146" s="207">
        <f>SUM(T147:T156)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08" t="s">
        <v>76</v>
      </c>
      <c r="AT146" s="209" t="s">
        <v>71</v>
      </c>
      <c r="AU146" s="209" t="s">
        <v>76</v>
      </c>
      <c r="AY146" s="208" t="s">
        <v>122</v>
      </c>
      <c r="BK146" s="210">
        <f>SUM(BK147:BK156)</f>
        <v>0</v>
      </c>
    </row>
    <row r="147" s="2" customFormat="1" ht="13.8" customHeight="1">
      <c r="A147" s="39"/>
      <c r="B147" s="40"/>
      <c r="C147" s="213" t="s">
        <v>210</v>
      </c>
      <c r="D147" s="213" t="s">
        <v>124</v>
      </c>
      <c r="E147" s="214" t="s">
        <v>315</v>
      </c>
      <c r="F147" s="215" t="s">
        <v>316</v>
      </c>
      <c r="G147" s="216" t="s">
        <v>165</v>
      </c>
      <c r="H147" s="217">
        <v>64.099999999999994</v>
      </c>
      <c r="I147" s="218"/>
      <c r="J147" s="219">
        <f>ROUND(I147*H147,2)</f>
        <v>0</v>
      </c>
      <c r="K147" s="215" t="s">
        <v>19</v>
      </c>
      <c r="L147" s="45"/>
      <c r="M147" s="220" t="s">
        <v>19</v>
      </c>
      <c r="N147" s="221" t="s">
        <v>43</v>
      </c>
      <c r="O147" s="85"/>
      <c r="P147" s="222">
        <f>O147*H147</f>
        <v>0</v>
      </c>
      <c r="Q147" s="222">
        <v>0</v>
      </c>
      <c r="R147" s="222">
        <f>Q147*H147</f>
        <v>0</v>
      </c>
      <c r="S147" s="222">
        <v>0</v>
      </c>
      <c r="T147" s="223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24" t="s">
        <v>129</v>
      </c>
      <c r="AT147" s="224" t="s">
        <v>124</v>
      </c>
      <c r="AU147" s="224" t="s">
        <v>80</v>
      </c>
      <c r="AY147" s="18" t="s">
        <v>122</v>
      </c>
      <c r="BE147" s="225">
        <f>IF(N147="základní",J147,0)</f>
        <v>0</v>
      </c>
      <c r="BF147" s="225">
        <f>IF(N147="snížená",J147,0)</f>
        <v>0</v>
      </c>
      <c r="BG147" s="225">
        <f>IF(N147="zákl. přenesená",J147,0)</f>
        <v>0</v>
      </c>
      <c r="BH147" s="225">
        <f>IF(N147="sníž. přenesená",J147,0)</f>
        <v>0</v>
      </c>
      <c r="BI147" s="225">
        <f>IF(N147="nulová",J147,0)</f>
        <v>0</v>
      </c>
      <c r="BJ147" s="18" t="s">
        <v>76</v>
      </c>
      <c r="BK147" s="225">
        <f>ROUND(I147*H147,2)</f>
        <v>0</v>
      </c>
      <c r="BL147" s="18" t="s">
        <v>129</v>
      </c>
      <c r="BM147" s="224" t="s">
        <v>317</v>
      </c>
    </row>
    <row r="148" s="13" customFormat="1">
      <c r="A148" s="13"/>
      <c r="B148" s="231"/>
      <c r="C148" s="232"/>
      <c r="D148" s="226" t="s">
        <v>133</v>
      </c>
      <c r="E148" s="233" t="s">
        <v>19</v>
      </c>
      <c r="F148" s="234" t="s">
        <v>271</v>
      </c>
      <c r="G148" s="232"/>
      <c r="H148" s="233" t="s">
        <v>19</v>
      </c>
      <c r="I148" s="235"/>
      <c r="J148" s="232"/>
      <c r="K148" s="232"/>
      <c r="L148" s="236"/>
      <c r="M148" s="237"/>
      <c r="N148" s="238"/>
      <c r="O148" s="238"/>
      <c r="P148" s="238"/>
      <c r="Q148" s="238"/>
      <c r="R148" s="238"/>
      <c r="S148" s="238"/>
      <c r="T148" s="239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0" t="s">
        <v>133</v>
      </c>
      <c r="AU148" s="240" t="s">
        <v>80</v>
      </c>
      <c r="AV148" s="13" t="s">
        <v>76</v>
      </c>
      <c r="AW148" s="13" t="s">
        <v>33</v>
      </c>
      <c r="AX148" s="13" t="s">
        <v>72</v>
      </c>
      <c r="AY148" s="240" t="s">
        <v>122</v>
      </c>
    </row>
    <row r="149" s="13" customFormat="1">
      <c r="A149" s="13"/>
      <c r="B149" s="231"/>
      <c r="C149" s="232"/>
      <c r="D149" s="226" t="s">
        <v>133</v>
      </c>
      <c r="E149" s="233" t="s">
        <v>19</v>
      </c>
      <c r="F149" s="234" t="s">
        <v>318</v>
      </c>
      <c r="G149" s="232"/>
      <c r="H149" s="233" t="s">
        <v>19</v>
      </c>
      <c r="I149" s="235"/>
      <c r="J149" s="232"/>
      <c r="K149" s="232"/>
      <c r="L149" s="236"/>
      <c r="M149" s="237"/>
      <c r="N149" s="238"/>
      <c r="O149" s="238"/>
      <c r="P149" s="238"/>
      <c r="Q149" s="238"/>
      <c r="R149" s="238"/>
      <c r="S149" s="238"/>
      <c r="T149" s="239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0" t="s">
        <v>133</v>
      </c>
      <c r="AU149" s="240" t="s">
        <v>80</v>
      </c>
      <c r="AV149" s="13" t="s">
        <v>76</v>
      </c>
      <c r="AW149" s="13" t="s">
        <v>33</v>
      </c>
      <c r="AX149" s="13" t="s">
        <v>72</v>
      </c>
      <c r="AY149" s="240" t="s">
        <v>122</v>
      </c>
    </row>
    <row r="150" s="14" customFormat="1">
      <c r="A150" s="14"/>
      <c r="B150" s="241"/>
      <c r="C150" s="242"/>
      <c r="D150" s="226" t="s">
        <v>133</v>
      </c>
      <c r="E150" s="243" t="s">
        <v>19</v>
      </c>
      <c r="F150" s="244" t="s">
        <v>319</v>
      </c>
      <c r="G150" s="242"/>
      <c r="H150" s="245">
        <v>64.099999999999994</v>
      </c>
      <c r="I150" s="246"/>
      <c r="J150" s="242"/>
      <c r="K150" s="242"/>
      <c r="L150" s="247"/>
      <c r="M150" s="248"/>
      <c r="N150" s="249"/>
      <c r="O150" s="249"/>
      <c r="P150" s="249"/>
      <c r="Q150" s="249"/>
      <c r="R150" s="249"/>
      <c r="S150" s="249"/>
      <c r="T150" s="250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1" t="s">
        <v>133</v>
      </c>
      <c r="AU150" s="251" t="s">
        <v>80</v>
      </c>
      <c r="AV150" s="14" t="s">
        <v>80</v>
      </c>
      <c r="AW150" s="14" t="s">
        <v>33</v>
      </c>
      <c r="AX150" s="14" t="s">
        <v>76</v>
      </c>
      <c r="AY150" s="251" t="s">
        <v>122</v>
      </c>
    </row>
    <row r="151" s="2" customFormat="1" ht="13.8" customHeight="1">
      <c r="A151" s="39"/>
      <c r="B151" s="40"/>
      <c r="C151" s="213" t="s">
        <v>214</v>
      </c>
      <c r="D151" s="213" t="s">
        <v>124</v>
      </c>
      <c r="E151" s="214" t="s">
        <v>211</v>
      </c>
      <c r="F151" s="215" t="s">
        <v>212</v>
      </c>
      <c r="G151" s="216" t="s">
        <v>165</v>
      </c>
      <c r="H151" s="217">
        <v>64.099999999999994</v>
      </c>
      <c r="I151" s="218"/>
      <c r="J151" s="219">
        <f>ROUND(I151*H151,2)</f>
        <v>0</v>
      </c>
      <c r="K151" s="215" t="s">
        <v>128</v>
      </c>
      <c r="L151" s="45"/>
      <c r="M151" s="220" t="s">
        <v>19</v>
      </c>
      <c r="N151" s="221" t="s">
        <v>43</v>
      </c>
      <c r="O151" s="85"/>
      <c r="P151" s="222">
        <f>O151*H151</f>
        <v>0</v>
      </c>
      <c r="Q151" s="222">
        <v>0</v>
      </c>
      <c r="R151" s="222">
        <f>Q151*H151</f>
        <v>0</v>
      </c>
      <c r="S151" s="222">
        <v>0</v>
      </c>
      <c r="T151" s="223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24" t="s">
        <v>129</v>
      </c>
      <c r="AT151" s="224" t="s">
        <v>124</v>
      </c>
      <c r="AU151" s="224" t="s">
        <v>80</v>
      </c>
      <c r="AY151" s="18" t="s">
        <v>122</v>
      </c>
      <c r="BE151" s="225">
        <f>IF(N151="základní",J151,0)</f>
        <v>0</v>
      </c>
      <c r="BF151" s="225">
        <f>IF(N151="snížená",J151,0)</f>
        <v>0</v>
      </c>
      <c r="BG151" s="225">
        <f>IF(N151="zákl. přenesená",J151,0)</f>
        <v>0</v>
      </c>
      <c r="BH151" s="225">
        <f>IF(N151="sníž. přenesená",J151,0)</f>
        <v>0</v>
      </c>
      <c r="BI151" s="225">
        <f>IF(N151="nulová",J151,0)</f>
        <v>0</v>
      </c>
      <c r="BJ151" s="18" t="s">
        <v>76</v>
      </c>
      <c r="BK151" s="225">
        <f>ROUND(I151*H151,2)</f>
        <v>0</v>
      </c>
      <c r="BL151" s="18" t="s">
        <v>129</v>
      </c>
      <c r="BM151" s="224" t="s">
        <v>320</v>
      </c>
    </row>
    <row r="152" s="13" customFormat="1">
      <c r="A152" s="13"/>
      <c r="B152" s="231"/>
      <c r="C152" s="232"/>
      <c r="D152" s="226" t="s">
        <v>133</v>
      </c>
      <c r="E152" s="233" t="s">
        <v>19</v>
      </c>
      <c r="F152" s="234" t="s">
        <v>271</v>
      </c>
      <c r="G152" s="232"/>
      <c r="H152" s="233" t="s">
        <v>19</v>
      </c>
      <c r="I152" s="235"/>
      <c r="J152" s="232"/>
      <c r="K152" s="232"/>
      <c r="L152" s="236"/>
      <c r="M152" s="237"/>
      <c r="N152" s="238"/>
      <c r="O152" s="238"/>
      <c r="P152" s="238"/>
      <c r="Q152" s="238"/>
      <c r="R152" s="238"/>
      <c r="S152" s="238"/>
      <c r="T152" s="239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0" t="s">
        <v>133</v>
      </c>
      <c r="AU152" s="240" t="s">
        <v>80</v>
      </c>
      <c r="AV152" s="13" t="s">
        <v>76</v>
      </c>
      <c r="AW152" s="13" t="s">
        <v>33</v>
      </c>
      <c r="AX152" s="13" t="s">
        <v>72</v>
      </c>
      <c r="AY152" s="240" t="s">
        <v>122</v>
      </c>
    </row>
    <row r="153" s="14" customFormat="1">
      <c r="A153" s="14"/>
      <c r="B153" s="241"/>
      <c r="C153" s="242"/>
      <c r="D153" s="226" t="s">
        <v>133</v>
      </c>
      <c r="E153" s="243" t="s">
        <v>19</v>
      </c>
      <c r="F153" s="244" t="s">
        <v>319</v>
      </c>
      <c r="G153" s="242"/>
      <c r="H153" s="245">
        <v>64.099999999999994</v>
      </c>
      <c r="I153" s="246"/>
      <c r="J153" s="242"/>
      <c r="K153" s="242"/>
      <c r="L153" s="247"/>
      <c r="M153" s="248"/>
      <c r="N153" s="249"/>
      <c r="O153" s="249"/>
      <c r="P153" s="249"/>
      <c r="Q153" s="249"/>
      <c r="R153" s="249"/>
      <c r="S153" s="249"/>
      <c r="T153" s="250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1" t="s">
        <v>133</v>
      </c>
      <c r="AU153" s="251" t="s">
        <v>80</v>
      </c>
      <c r="AV153" s="14" t="s">
        <v>80</v>
      </c>
      <c r="AW153" s="14" t="s">
        <v>33</v>
      </c>
      <c r="AX153" s="14" t="s">
        <v>76</v>
      </c>
      <c r="AY153" s="251" t="s">
        <v>122</v>
      </c>
    </row>
    <row r="154" s="2" customFormat="1" ht="22.2" customHeight="1">
      <c r="A154" s="39"/>
      <c r="B154" s="40"/>
      <c r="C154" s="213" t="s">
        <v>219</v>
      </c>
      <c r="D154" s="213" t="s">
        <v>124</v>
      </c>
      <c r="E154" s="214" t="s">
        <v>321</v>
      </c>
      <c r="F154" s="215" t="s">
        <v>322</v>
      </c>
      <c r="G154" s="216" t="s">
        <v>165</v>
      </c>
      <c r="H154" s="217">
        <v>64.099999999999994</v>
      </c>
      <c r="I154" s="218"/>
      <c r="J154" s="219">
        <f>ROUND(I154*H154,2)</f>
        <v>0</v>
      </c>
      <c r="K154" s="215" t="s">
        <v>19</v>
      </c>
      <c r="L154" s="45"/>
      <c r="M154" s="220" t="s">
        <v>19</v>
      </c>
      <c r="N154" s="221" t="s">
        <v>43</v>
      </c>
      <c r="O154" s="85"/>
      <c r="P154" s="222">
        <f>O154*H154</f>
        <v>0</v>
      </c>
      <c r="Q154" s="222">
        <v>0.029999999999999999</v>
      </c>
      <c r="R154" s="222">
        <f>Q154*H154</f>
        <v>1.9229999999999998</v>
      </c>
      <c r="S154" s="222">
        <v>0</v>
      </c>
      <c r="T154" s="223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24" t="s">
        <v>129</v>
      </c>
      <c r="AT154" s="224" t="s">
        <v>124</v>
      </c>
      <c r="AU154" s="224" t="s">
        <v>80</v>
      </c>
      <c r="AY154" s="18" t="s">
        <v>122</v>
      </c>
      <c r="BE154" s="225">
        <f>IF(N154="základní",J154,0)</f>
        <v>0</v>
      </c>
      <c r="BF154" s="225">
        <f>IF(N154="snížená",J154,0)</f>
        <v>0</v>
      </c>
      <c r="BG154" s="225">
        <f>IF(N154="zákl. přenesená",J154,0)</f>
        <v>0</v>
      </c>
      <c r="BH154" s="225">
        <f>IF(N154="sníž. přenesená",J154,0)</f>
        <v>0</v>
      </c>
      <c r="BI154" s="225">
        <f>IF(N154="nulová",J154,0)</f>
        <v>0</v>
      </c>
      <c r="BJ154" s="18" t="s">
        <v>76</v>
      </c>
      <c r="BK154" s="225">
        <f>ROUND(I154*H154,2)</f>
        <v>0</v>
      </c>
      <c r="BL154" s="18" t="s">
        <v>129</v>
      </c>
      <c r="BM154" s="224" t="s">
        <v>323</v>
      </c>
    </row>
    <row r="155" s="13" customFormat="1">
      <c r="A155" s="13"/>
      <c r="B155" s="231"/>
      <c r="C155" s="232"/>
      <c r="D155" s="226" t="s">
        <v>133</v>
      </c>
      <c r="E155" s="233" t="s">
        <v>19</v>
      </c>
      <c r="F155" s="234" t="s">
        <v>271</v>
      </c>
      <c r="G155" s="232"/>
      <c r="H155" s="233" t="s">
        <v>19</v>
      </c>
      <c r="I155" s="235"/>
      <c r="J155" s="232"/>
      <c r="K155" s="232"/>
      <c r="L155" s="236"/>
      <c r="M155" s="237"/>
      <c r="N155" s="238"/>
      <c r="O155" s="238"/>
      <c r="P155" s="238"/>
      <c r="Q155" s="238"/>
      <c r="R155" s="238"/>
      <c r="S155" s="238"/>
      <c r="T155" s="239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0" t="s">
        <v>133</v>
      </c>
      <c r="AU155" s="240" t="s">
        <v>80</v>
      </c>
      <c r="AV155" s="13" t="s">
        <v>76</v>
      </c>
      <c r="AW155" s="13" t="s">
        <v>33</v>
      </c>
      <c r="AX155" s="13" t="s">
        <v>72</v>
      </c>
      <c r="AY155" s="240" t="s">
        <v>122</v>
      </c>
    </row>
    <row r="156" s="14" customFormat="1">
      <c r="A156" s="14"/>
      <c r="B156" s="241"/>
      <c r="C156" s="242"/>
      <c r="D156" s="226" t="s">
        <v>133</v>
      </c>
      <c r="E156" s="243" t="s">
        <v>19</v>
      </c>
      <c r="F156" s="244" t="s">
        <v>319</v>
      </c>
      <c r="G156" s="242"/>
      <c r="H156" s="245">
        <v>64.099999999999994</v>
      </c>
      <c r="I156" s="246"/>
      <c r="J156" s="242"/>
      <c r="K156" s="242"/>
      <c r="L156" s="247"/>
      <c r="M156" s="248"/>
      <c r="N156" s="249"/>
      <c r="O156" s="249"/>
      <c r="P156" s="249"/>
      <c r="Q156" s="249"/>
      <c r="R156" s="249"/>
      <c r="S156" s="249"/>
      <c r="T156" s="250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1" t="s">
        <v>133</v>
      </c>
      <c r="AU156" s="251" t="s">
        <v>80</v>
      </c>
      <c r="AV156" s="14" t="s">
        <v>80</v>
      </c>
      <c r="AW156" s="14" t="s">
        <v>33</v>
      </c>
      <c r="AX156" s="14" t="s">
        <v>76</v>
      </c>
      <c r="AY156" s="251" t="s">
        <v>122</v>
      </c>
    </row>
    <row r="157" s="12" customFormat="1" ht="22.8" customHeight="1">
      <c r="A157" s="12"/>
      <c r="B157" s="197"/>
      <c r="C157" s="198"/>
      <c r="D157" s="199" t="s">
        <v>71</v>
      </c>
      <c r="E157" s="211" t="s">
        <v>174</v>
      </c>
      <c r="F157" s="211" t="s">
        <v>234</v>
      </c>
      <c r="G157" s="198"/>
      <c r="H157" s="198"/>
      <c r="I157" s="201"/>
      <c r="J157" s="212">
        <f>BK157</f>
        <v>0</v>
      </c>
      <c r="K157" s="198"/>
      <c r="L157" s="203"/>
      <c r="M157" s="204"/>
      <c r="N157" s="205"/>
      <c r="O157" s="205"/>
      <c r="P157" s="206">
        <f>SUM(P158:P176)</f>
        <v>0</v>
      </c>
      <c r="Q157" s="205"/>
      <c r="R157" s="206">
        <f>SUM(R158:R176)</f>
        <v>9.4126073599999991</v>
      </c>
      <c r="S157" s="205"/>
      <c r="T157" s="207">
        <f>SUM(T158:T176)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08" t="s">
        <v>76</v>
      </c>
      <c r="AT157" s="209" t="s">
        <v>71</v>
      </c>
      <c r="AU157" s="209" t="s">
        <v>76</v>
      </c>
      <c r="AY157" s="208" t="s">
        <v>122</v>
      </c>
      <c r="BK157" s="210">
        <f>SUM(BK158:BK176)</f>
        <v>0</v>
      </c>
    </row>
    <row r="158" s="2" customFormat="1" ht="22.2" customHeight="1">
      <c r="A158" s="39"/>
      <c r="B158" s="40"/>
      <c r="C158" s="213" t="s">
        <v>223</v>
      </c>
      <c r="D158" s="213" t="s">
        <v>124</v>
      </c>
      <c r="E158" s="214" t="s">
        <v>235</v>
      </c>
      <c r="F158" s="215" t="s">
        <v>236</v>
      </c>
      <c r="G158" s="216" t="s">
        <v>226</v>
      </c>
      <c r="H158" s="217">
        <v>33.399999999999999</v>
      </c>
      <c r="I158" s="218"/>
      <c r="J158" s="219">
        <f>ROUND(I158*H158,2)</f>
        <v>0</v>
      </c>
      <c r="K158" s="215" t="s">
        <v>128</v>
      </c>
      <c r="L158" s="45"/>
      <c r="M158" s="220" t="s">
        <v>19</v>
      </c>
      <c r="N158" s="221" t="s">
        <v>43</v>
      </c>
      <c r="O158" s="85"/>
      <c r="P158" s="222">
        <f>O158*H158</f>
        <v>0</v>
      </c>
      <c r="Q158" s="222">
        <v>0.10095</v>
      </c>
      <c r="R158" s="222">
        <f>Q158*H158</f>
        <v>3.3717299999999999</v>
      </c>
      <c r="S158" s="222">
        <v>0</v>
      </c>
      <c r="T158" s="223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24" t="s">
        <v>129</v>
      </c>
      <c r="AT158" s="224" t="s">
        <v>124</v>
      </c>
      <c r="AU158" s="224" t="s">
        <v>80</v>
      </c>
      <c r="AY158" s="18" t="s">
        <v>122</v>
      </c>
      <c r="BE158" s="225">
        <f>IF(N158="základní",J158,0)</f>
        <v>0</v>
      </c>
      <c r="BF158" s="225">
        <f>IF(N158="snížená",J158,0)</f>
        <v>0</v>
      </c>
      <c r="BG158" s="225">
        <f>IF(N158="zákl. přenesená",J158,0)</f>
        <v>0</v>
      </c>
      <c r="BH158" s="225">
        <f>IF(N158="sníž. přenesená",J158,0)</f>
        <v>0</v>
      </c>
      <c r="BI158" s="225">
        <f>IF(N158="nulová",J158,0)</f>
        <v>0</v>
      </c>
      <c r="BJ158" s="18" t="s">
        <v>76</v>
      </c>
      <c r="BK158" s="225">
        <f>ROUND(I158*H158,2)</f>
        <v>0</v>
      </c>
      <c r="BL158" s="18" t="s">
        <v>129</v>
      </c>
      <c r="BM158" s="224" t="s">
        <v>324</v>
      </c>
    </row>
    <row r="159" s="2" customFormat="1">
      <c r="A159" s="39"/>
      <c r="B159" s="40"/>
      <c r="C159" s="41"/>
      <c r="D159" s="226" t="s">
        <v>131</v>
      </c>
      <c r="E159" s="41"/>
      <c r="F159" s="227" t="s">
        <v>238</v>
      </c>
      <c r="G159" s="41"/>
      <c r="H159" s="41"/>
      <c r="I159" s="228"/>
      <c r="J159" s="41"/>
      <c r="K159" s="41"/>
      <c r="L159" s="45"/>
      <c r="M159" s="229"/>
      <c r="N159" s="230"/>
      <c r="O159" s="85"/>
      <c r="P159" s="85"/>
      <c r="Q159" s="85"/>
      <c r="R159" s="85"/>
      <c r="S159" s="85"/>
      <c r="T159" s="86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131</v>
      </c>
      <c r="AU159" s="18" t="s">
        <v>80</v>
      </c>
    </row>
    <row r="160" s="13" customFormat="1">
      <c r="A160" s="13"/>
      <c r="B160" s="231"/>
      <c r="C160" s="232"/>
      <c r="D160" s="226" t="s">
        <v>133</v>
      </c>
      <c r="E160" s="233" t="s">
        <v>19</v>
      </c>
      <c r="F160" s="234" t="s">
        <v>271</v>
      </c>
      <c r="G160" s="232"/>
      <c r="H160" s="233" t="s">
        <v>19</v>
      </c>
      <c r="I160" s="235"/>
      <c r="J160" s="232"/>
      <c r="K160" s="232"/>
      <c r="L160" s="236"/>
      <c r="M160" s="237"/>
      <c r="N160" s="238"/>
      <c r="O160" s="238"/>
      <c r="P160" s="238"/>
      <c r="Q160" s="238"/>
      <c r="R160" s="238"/>
      <c r="S160" s="238"/>
      <c r="T160" s="239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0" t="s">
        <v>133</v>
      </c>
      <c r="AU160" s="240" t="s">
        <v>80</v>
      </c>
      <c r="AV160" s="13" t="s">
        <v>76</v>
      </c>
      <c r="AW160" s="13" t="s">
        <v>33</v>
      </c>
      <c r="AX160" s="13" t="s">
        <v>72</v>
      </c>
      <c r="AY160" s="240" t="s">
        <v>122</v>
      </c>
    </row>
    <row r="161" s="14" customFormat="1">
      <c r="A161" s="14"/>
      <c r="B161" s="241"/>
      <c r="C161" s="242"/>
      <c r="D161" s="226" t="s">
        <v>133</v>
      </c>
      <c r="E161" s="243" t="s">
        <v>19</v>
      </c>
      <c r="F161" s="244" t="s">
        <v>325</v>
      </c>
      <c r="G161" s="242"/>
      <c r="H161" s="245">
        <v>33.399999999999999</v>
      </c>
      <c r="I161" s="246"/>
      <c r="J161" s="242"/>
      <c r="K161" s="242"/>
      <c r="L161" s="247"/>
      <c r="M161" s="248"/>
      <c r="N161" s="249"/>
      <c r="O161" s="249"/>
      <c r="P161" s="249"/>
      <c r="Q161" s="249"/>
      <c r="R161" s="249"/>
      <c r="S161" s="249"/>
      <c r="T161" s="250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1" t="s">
        <v>133</v>
      </c>
      <c r="AU161" s="251" t="s">
        <v>80</v>
      </c>
      <c r="AV161" s="14" t="s">
        <v>80</v>
      </c>
      <c r="AW161" s="14" t="s">
        <v>33</v>
      </c>
      <c r="AX161" s="14" t="s">
        <v>76</v>
      </c>
      <c r="AY161" s="251" t="s">
        <v>122</v>
      </c>
    </row>
    <row r="162" s="2" customFormat="1" ht="13.8" customHeight="1">
      <c r="A162" s="39"/>
      <c r="B162" s="40"/>
      <c r="C162" s="252" t="s">
        <v>229</v>
      </c>
      <c r="D162" s="252" t="s">
        <v>155</v>
      </c>
      <c r="E162" s="253" t="s">
        <v>241</v>
      </c>
      <c r="F162" s="254" t="s">
        <v>242</v>
      </c>
      <c r="G162" s="255" t="s">
        <v>226</v>
      </c>
      <c r="H162" s="256">
        <v>67.468000000000004</v>
      </c>
      <c r="I162" s="257"/>
      <c r="J162" s="258">
        <f>ROUND(I162*H162,2)</f>
        <v>0</v>
      </c>
      <c r="K162" s="254" t="s">
        <v>128</v>
      </c>
      <c r="L162" s="259"/>
      <c r="M162" s="260" t="s">
        <v>19</v>
      </c>
      <c r="N162" s="261" t="s">
        <v>43</v>
      </c>
      <c r="O162" s="85"/>
      <c r="P162" s="222">
        <f>O162*H162</f>
        <v>0</v>
      </c>
      <c r="Q162" s="222">
        <v>0.021999999999999999</v>
      </c>
      <c r="R162" s="222">
        <f>Q162*H162</f>
        <v>1.4842960000000001</v>
      </c>
      <c r="S162" s="222">
        <v>0</v>
      </c>
      <c r="T162" s="223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24" t="s">
        <v>159</v>
      </c>
      <c r="AT162" s="224" t="s">
        <v>155</v>
      </c>
      <c r="AU162" s="224" t="s">
        <v>80</v>
      </c>
      <c r="AY162" s="18" t="s">
        <v>122</v>
      </c>
      <c r="BE162" s="225">
        <f>IF(N162="základní",J162,0)</f>
        <v>0</v>
      </c>
      <c r="BF162" s="225">
        <f>IF(N162="snížená",J162,0)</f>
        <v>0</v>
      </c>
      <c r="BG162" s="225">
        <f>IF(N162="zákl. přenesená",J162,0)</f>
        <v>0</v>
      </c>
      <c r="BH162" s="225">
        <f>IF(N162="sníž. přenesená",J162,0)</f>
        <v>0</v>
      </c>
      <c r="BI162" s="225">
        <f>IF(N162="nulová",J162,0)</f>
        <v>0</v>
      </c>
      <c r="BJ162" s="18" t="s">
        <v>76</v>
      </c>
      <c r="BK162" s="225">
        <f>ROUND(I162*H162,2)</f>
        <v>0</v>
      </c>
      <c r="BL162" s="18" t="s">
        <v>129</v>
      </c>
      <c r="BM162" s="224" t="s">
        <v>326</v>
      </c>
    </row>
    <row r="163" s="14" customFormat="1">
      <c r="A163" s="14"/>
      <c r="B163" s="241"/>
      <c r="C163" s="242"/>
      <c r="D163" s="226" t="s">
        <v>133</v>
      </c>
      <c r="E163" s="242"/>
      <c r="F163" s="244" t="s">
        <v>327</v>
      </c>
      <c r="G163" s="242"/>
      <c r="H163" s="245">
        <v>67.468000000000004</v>
      </c>
      <c r="I163" s="246"/>
      <c r="J163" s="242"/>
      <c r="K163" s="242"/>
      <c r="L163" s="247"/>
      <c r="M163" s="248"/>
      <c r="N163" s="249"/>
      <c r="O163" s="249"/>
      <c r="P163" s="249"/>
      <c r="Q163" s="249"/>
      <c r="R163" s="249"/>
      <c r="S163" s="249"/>
      <c r="T163" s="250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1" t="s">
        <v>133</v>
      </c>
      <c r="AU163" s="251" t="s">
        <v>80</v>
      </c>
      <c r="AV163" s="14" t="s">
        <v>80</v>
      </c>
      <c r="AW163" s="14" t="s">
        <v>4</v>
      </c>
      <c r="AX163" s="14" t="s">
        <v>76</v>
      </c>
      <c r="AY163" s="251" t="s">
        <v>122</v>
      </c>
    </row>
    <row r="164" s="2" customFormat="1" ht="13.8" customHeight="1">
      <c r="A164" s="39"/>
      <c r="B164" s="40"/>
      <c r="C164" s="213" t="s">
        <v>7</v>
      </c>
      <c r="D164" s="213" t="s">
        <v>124</v>
      </c>
      <c r="E164" s="214" t="s">
        <v>246</v>
      </c>
      <c r="F164" s="215" t="s">
        <v>247</v>
      </c>
      <c r="G164" s="216" t="s">
        <v>127</v>
      </c>
      <c r="H164" s="217">
        <v>2.004</v>
      </c>
      <c r="I164" s="218"/>
      <c r="J164" s="219">
        <f>ROUND(I164*H164,2)</f>
        <v>0</v>
      </c>
      <c r="K164" s="215" t="s">
        <v>128</v>
      </c>
      <c r="L164" s="45"/>
      <c r="M164" s="220" t="s">
        <v>19</v>
      </c>
      <c r="N164" s="221" t="s">
        <v>43</v>
      </c>
      <c r="O164" s="85"/>
      <c r="P164" s="222">
        <f>O164*H164</f>
        <v>0</v>
      </c>
      <c r="Q164" s="222">
        <v>2.2563399999999998</v>
      </c>
      <c r="R164" s="222">
        <f>Q164*H164</f>
        <v>4.5217053599999995</v>
      </c>
      <c r="S164" s="222">
        <v>0</v>
      </c>
      <c r="T164" s="223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24" t="s">
        <v>129</v>
      </c>
      <c r="AT164" s="224" t="s">
        <v>124</v>
      </c>
      <c r="AU164" s="224" t="s">
        <v>80</v>
      </c>
      <c r="AY164" s="18" t="s">
        <v>122</v>
      </c>
      <c r="BE164" s="225">
        <f>IF(N164="základní",J164,0)</f>
        <v>0</v>
      </c>
      <c r="BF164" s="225">
        <f>IF(N164="snížená",J164,0)</f>
        <v>0</v>
      </c>
      <c r="BG164" s="225">
        <f>IF(N164="zákl. přenesená",J164,0)</f>
        <v>0</v>
      </c>
      <c r="BH164" s="225">
        <f>IF(N164="sníž. přenesená",J164,0)</f>
        <v>0</v>
      </c>
      <c r="BI164" s="225">
        <f>IF(N164="nulová",J164,0)</f>
        <v>0</v>
      </c>
      <c r="BJ164" s="18" t="s">
        <v>76</v>
      </c>
      <c r="BK164" s="225">
        <f>ROUND(I164*H164,2)</f>
        <v>0</v>
      </c>
      <c r="BL164" s="18" t="s">
        <v>129</v>
      </c>
      <c r="BM164" s="224" t="s">
        <v>328</v>
      </c>
    </row>
    <row r="165" s="13" customFormat="1">
      <c r="A165" s="13"/>
      <c r="B165" s="231"/>
      <c r="C165" s="232"/>
      <c r="D165" s="226" t="s">
        <v>133</v>
      </c>
      <c r="E165" s="233" t="s">
        <v>19</v>
      </c>
      <c r="F165" s="234" t="s">
        <v>271</v>
      </c>
      <c r="G165" s="232"/>
      <c r="H165" s="233" t="s">
        <v>19</v>
      </c>
      <c r="I165" s="235"/>
      <c r="J165" s="232"/>
      <c r="K165" s="232"/>
      <c r="L165" s="236"/>
      <c r="M165" s="237"/>
      <c r="N165" s="238"/>
      <c r="O165" s="238"/>
      <c r="P165" s="238"/>
      <c r="Q165" s="238"/>
      <c r="R165" s="238"/>
      <c r="S165" s="238"/>
      <c r="T165" s="239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0" t="s">
        <v>133</v>
      </c>
      <c r="AU165" s="240" t="s">
        <v>80</v>
      </c>
      <c r="AV165" s="13" t="s">
        <v>76</v>
      </c>
      <c r="AW165" s="13" t="s">
        <v>33</v>
      </c>
      <c r="AX165" s="13" t="s">
        <v>72</v>
      </c>
      <c r="AY165" s="240" t="s">
        <v>122</v>
      </c>
    </row>
    <row r="166" s="14" customFormat="1">
      <c r="A166" s="14"/>
      <c r="B166" s="241"/>
      <c r="C166" s="242"/>
      <c r="D166" s="226" t="s">
        <v>133</v>
      </c>
      <c r="E166" s="243" t="s">
        <v>19</v>
      </c>
      <c r="F166" s="244" t="s">
        <v>329</v>
      </c>
      <c r="G166" s="242"/>
      <c r="H166" s="245">
        <v>2.004</v>
      </c>
      <c r="I166" s="246"/>
      <c r="J166" s="242"/>
      <c r="K166" s="242"/>
      <c r="L166" s="247"/>
      <c r="M166" s="248"/>
      <c r="N166" s="249"/>
      <c r="O166" s="249"/>
      <c r="P166" s="249"/>
      <c r="Q166" s="249"/>
      <c r="R166" s="249"/>
      <c r="S166" s="249"/>
      <c r="T166" s="250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1" t="s">
        <v>133</v>
      </c>
      <c r="AU166" s="251" t="s">
        <v>80</v>
      </c>
      <c r="AV166" s="14" t="s">
        <v>80</v>
      </c>
      <c r="AW166" s="14" t="s">
        <v>33</v>
      </c>
      <c r="AX166" s="14" t="s">
        <v>76</v>
      </c>
      <c r="AY166" s="251" t="s">
        <v>122</v>
      </c>
    </row>
    <row r="167" s="2" customFormat="1" ht="13.8" customHeight="1">
      <c r="A167" s="39"/>
      <c r="B167" s="40"/>
      <c r="C167" s="213" t="s">
        <v>240</v>
      </c>
      <c r="D167" s="213" t="s">
        <v>124</v>
      </c>
      <c r="E167" s="214" t="s">
        <v>330</v>
      </c>
      <c r="F167" s="215" t="s">
        <v>331</v>
      </c>
      <c r="G167" s="216" t="s">
        <v>165</v>
      </c>
      <c r="H167" s="217">
        <v>64.099999999999994</v>
      </c>
      <c r="I167" s="218"/>
      <c r="J167" s="219">
        <f>ROUND(I167*H167,2)</f>
        <v>0</v>
      </c>
      <c r="K167" s="215" t="s">
        <v>128</v>
      </c>
      <c r="L167" s="45"/>
      <c r="M167" s="220" t="s">
        <v>19</v>
      </c>
      <c r="N167" s="221" t="s">
        <v>43</v>
      </c>
      <c r="O167" s="85"/>
      <c r="P167" s="222">
        <f>O167*H167</f>
        <v>0</v>
      </c>
      <c r="Q167" s="222">
        <v>0.00036000000000000002</v>
      </c>
      <c r="R167" s="222">
        <f>Q167*H167</f>
        <v>0.023075999999999999</v>
      </c>
      <c r="S167" s="222">
        <v>0</v>
      </c>
      <c r="T167" s="223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24" t="s">
        <v>129</v>
      </c>
      <c r="AT167" s="224" t="s">
        <v>124</v>
      </c>
      <c r="AU167" s="224" t="s">
        <v>80</v>
      </c>
      <c r="AY167" s="18" t="s">
        <v>122</v>
      </c>
      <c r="BE167" s="225">
        <f>IF(N167="základní",J167,0)</f>
        <v>0</v>
      </c>
      <c r="BF167" s="225">
        <f>IF(N167="snížená",J167,0)</f>
        <v>0</v>
      </c>
      <c r="BG167" s="225">
        <f>IF(N167="zákl. přenesená",J167,0)</f>
        <v>0</v>
      </c>
      <c r="BH167" s="225">
        <f>IF(N167="sníž. přenesená",J167,0)</f>
        <v>0</v>
      </c>
      <c r="BI167" s="225">
        <f>IF(N167="nulová",J167,0)</f>
        <v>0</v>
      </c>
      <c r="BJ167" s="18" t="s">
        <v>76</v>
      </c>
      <c r="BK167" s="225">
        <f>ROUND(I167*H167,2)</f>
        <v>0</v>
      </c>
      <c r="BL167" s="18" t="s">
        <v>129</v>
      </c>
      <c r="BM167" s="224" t="s">
        <v>332</v>
      </c>
    </row>
    <row r="168" s="2" customFormat="1">
      <c r="A168" s="39"/>
      <c r="B168" s="40"/>
      <c r="C168" s="41"/>
      <c r="D168" s="226" t="s">
        <v>131</v>
      </c>
      <c r="E168" s="41"/>
      <c r="F168" s="227" t="s">
        <v>333</v>
      </c>
      <c r="G168" s="41"/>
      <c r="H168" s="41"/>
      <c r="I168" s="228"/>
      <c r="J168" s="41"/>
      <c r="K168" s="41"/>
      <c r="L168" s="45"/>
      <c r="M168" s="229"/>
      <c r="N168" s="230"/>
      <c r="O168" s="85"/>
      <c r="P168" s="85"/>
      <c r="Q168" s="85"/>
      <c r="R168" s="85"/>
      <c r="S168" s="85"/>
      <c r="T168" s="86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T168" s="18" t="s">
        <v>131</v>
      </c>
      <c r="AU168" s="18" t="s">
        <v>80</v>
      </c>
    </row>
    <row r="169" s="13" customFormat="1">
      <c r="A169" s="13"/>
      <c r="B169" s="231"/>
      <c r="C169" s="232"/>
      <c r="D169" s="226" t="s">
        <v>133</v>
      </c>
      <c r="E169" s="233" t="s">
        <v>19</v>
      </c>
      <c r="F169" s="234" t="s">
        <v>271</v>
      </c>
      <c r="G169" s="232"/>
      <c r="H169" s="233" t="s">
        <v>19</v>
      </c>
      <c r="I169" s="235"/>
      <c r="J169" s="232"/>
      <c r="K169" s="232"/>
      <c r="L169" s="236"/>
      <c r="M169" s="237"/>
      <c r="N169" s="238"/>
      <c r="O169" s="238"/>
      <c r="P169" s="238"/>
      <c r="Q169" s="238"/>
      <c r="R169" s="238"/>
      <c r="S169" s="238"/>
      <c r="T169" s="239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0" t="s">
        <v>133</v>
      </c>
      <c r="AU169" s="240" t="s">
        <v>80</v>
      </c>
      <c r="AV169" s="13" t="s">
        <v>76</v>
      </c>
      <c r="AW169" s="13" t="s">
        <v>33</v>
      </c>
      <c r="AX169" s="13" t="s">
        <v>72</v>
      </c>
      <c r="AY169" s="240" t="s">
        <v>122</v>
      </c>
    </row>
    <row r="170" s="14" customFormat="1">
      <c r="A170" s="14"/>
      <c r="B170" s="241"/>
      <c r="C170" s="242"/>
      <c r="D170" s="226" t="s">
        <v>133</v>
      </c>
      <c r="E170" s="243" t="s">
        <v>19</v>
      </c>
      <c r="F170" s="244" t="s">
        <v>319</v>
      </c>
      <c r="G170" s="242"/>
      <c r="H170" s="245">
        <v>64.099999999999994</v>
      </c>
      <c r="I170" s="246"/>
      <c r="J170" s="242"/>
      <c r="K170" s="242"/>
      <c r="L170" s="247"/>
      <c r="M170" s="248"/>
      <c r="N170" s="249"/>
      <c r="O170" s="249"/>
      <c r="P170" s="249"/>
      <c r="Q170" s="249"/>
      <c r="R170" s="249"/>
      <c r="S170" s="249"/>
      <c r="T170" s="250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1" t="s">
        <v>133</v>
      </c>
      <c r="AU170" s="251" t="s">
        <v>80</v>
      </c>
      <c r="AV170" s="14" t="s">
        <v>80</v>
      </c>
      <c r="AW170" s="14" t="s">
        <v>33</v>
      </c>
      <c r="AX170" s="14" t="s">
        <v>76</v>
      </c>
      <c r="AY170" s="251" t="s">
        <v>122</v>
      </c>
    </row>
    <row r="171" s="2" customFormat="1" ht="13.8" customHeight="1">
      <c r="A171" s="39"/>
      <c r="B171" s="40"/>
      <c r="C171" s="213" t="s">
        <v>245</v>
      </c>
      <c r="D171" s="213" t="s">
        <v>124</v>
      </c>
      <c r="E171" s="214" t="s">
        <v>334</v>
      </c>
      <c r="F171" s="215" t="s">
        <v>335</v>
      </c>
      <c r="G171" s="216" t="s">
        <v>232</v>
      </c>
      <c r="H171" s="217">
        <v>1</v>
      </c>
      <c r="I171" s="218"/>
      <c r="J171" s="219">
        <f>ROUND(I171*H171,2)</f>
        <v>0</v>
      </c>
      <c r="K171" s="215" t="s">
        <v>128</v>
      </c>
      <c r="L171" s="45"/>
      <c r="M171" s="220" t="s">
        <v>19</v>
      </c>
      <c r="N171" s="221" t="s">
        <v>43</v>
      </c>
      <c r="O171" s="85"/>
      <c r="P171" s="222">
        <f>O171*H171</f>
        <v>0</v>
      </c>
      <c r="Q171" s="222">
        <v>0.00080000000000000004</v>
      </c>
      <c r="R171" s="222">
        <f>Q171*H171</f>
        <v>0.00080000000000000004</v>
      </c>
      <c r="S171" s="222">
        <v>0</v>
      </c>
      <c r="T171" s="223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24" t="s">
        <v>129</v>
      </c>
      <c r="AT171" s="224" t="s">
        <v>124</v>
      </c>
      <c r="AU171" s="224" t="s">
        <v>80</v>
      </c>
      <c r="AY171" s="18" t="s">
        <v>122</v>
      </c>
      <c r="BE171" s="225">
        <f>IF(N171="základní",J171,0)</f>
        <v>0</v>
      </c>
      <c r="BF171" s="225">
        <f>IF(N171="snížená",J171,0)</f>
        <v>0</v>
      </c>
      <c r="BG171" s="225">
        <f>IF(N171="zákl. přenesená",J171,0)</f>
        <v>0</v>
      </c>
      <c r="BH171" s="225">
        <f>IF(N171="sníž. přenesená",J171,0)</f>
        <v>0</v>
      </c>
      <c r="BI171" s="225">
        <f>IF(N171="nulová",J171,0)</f>
        <v>0</v>
      </c>
      <c r="BJ171" s="18" t="s">
        <v>76</v>
      </c>
      <c r="BK171" s="225">
        <f>ROUND(I171*H171,2)</f>
        <v>0</v>
      </c>
      <c r="BL171" s="18" t="s">
        <v>129</v>
      </c>
      <c r="BM171" s="224" t="s">
        <v>336</v>
      </c>
    </row>
    <row r="172" s="2" customFormat="1">
      <c r="A172" s="39"/>
      <c r="B172" s="40"/>
      <c r="C172" s="41"/>
      <c r="D172" s="226" t="s">
        <v>131</v>
      </c>
      <c r="E172" s="41"/>
      <c r="F172" s="227" t="s">
        <v>337</v>
      </c>
      <c r="G172" s="41"/>
      <c r="H172" s="41"/>
      <c r="I172" s="228"/>
      <c r="J172" s="41"/>
      <c r="K172" s="41"/>
      <c r="L172" s="45"/>
      <c r="M172" s="229"/>
      <c r="N172" s="230"/>
      <c r="O172" s="85"/>
      <c r="P172" s="85"/>
      <c r="Q172" s="85"/>
      <c r="R172" s="85"/>
      <c r="S172" s="85"/>
      <c r="T172" s="86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T172" s="18" t="s">
        <v>131</v>
      </c>
      <c r="AU172" s="18" t="s">
        <v>80</v>
      </c>
    </row>
    <row r="173" s="2" customFormat="1" ht="13.8" customHeight="1">
      <c r="A173" s="39"/>
      <c r="B173" s="40"/>
      <c r="C173" s="252" t="s">
        <v>252</v>
      </c>
      <c r="D173" s="252" t="s">
        <v>155</v>
      </c>
      <c r="E173" s="253" t="s">
        <v>338</v>
      </c>
      <c r="F173" s="254" t="s">
        <v>339</v>
      </c>
      <c r="G173" s="255" t="s">
        <v>232</v>
      </c>
      <c r="H173" s="256">
        <v>1</v>
      </c>
      <c r="I173" s="257"/>
      <c r="J173" s="258">
        <f>ROUND(I173*H173,2)</f>
        <v>0</v>
      </c>
      <c r="K173" s="254" t="s">
        <v>19</v>
      </c>
      <c r="L173" s="259"/>
      <c r="M173" s="260" t="s">
        <v>19</v>
      </c>
      <c r="N173" s="261" t="s">
        <v>43</v>
      </c>
      <c r="O173" s="85"/>
      <c r="P173" s="222">
        <f>O173*H173</f>
        <v>0</v>
      </c>
      <c r="Q173" s="222">
        <v>0.01</v>
      </c>
      <c r="R173" s="222">
        <f>Q173*H173</f>
        <v>0.01</v>
      </c>
      <c r="S173" s="222">
        <v>0</v>
      </c>
      <c r="T173" s="223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24" t="s">
        <v>159</v>
      </c>
      <c r="AT173" s="224" t="s">
        <v>155</v>
      </c>
      <c r="AU173" s="224" t="s">
        <v>80</v>
      </c>
      <c r="AY173" s="18" t="s">
        <v>122</v>
      </c>
      <c r="BE173" s="225">
        <f>IF(N173="základní",J173,0)</f>
        <v>0</v>
      </c>
      <c r="BF173" s="225">
        <f>IF(N173="snížená",J173,0)</f>
        <v>0</v>
      </c>
      <c r="BG173" s="225">
        <f>IF(N173="zákl. přenesená",J173,0)</f>
        <v>0</v>
      </c>
      <c r="BH173" s="225">
        <f>IF(N173="sníž. přenesená",J173,0)</f>
        <v>0</v>
      </c>
      <c r="BI173" s="225">
        <f>IF(N173="nulová",J173,0)</f>
        <v>0</v>
      </c>
      <c r="BJ173" s="18" t="s">
        <v>76</v>
      </c>
      <c r="BK173" s="225">
        <f>ROUND(I173*H173,2)</f>
        <v>0</v>
      </c>
      <c r="BL173" s="18" t="s">
        <v>129</v>
      </c>
      <c r="BM173" s="224" t="s">
        <v>340</v>
      </c>
    </row>
    <row r="174" s="2" customFormat="1" ht="13.8" customHeight="1">
      <c r="A174" s="39"/>
      <c r="B174" s="40"/>
      <c r="C174" s="213" t="s">
        <v>341</v>
      </c>
      <c r="D174" s="213" t="s">
        <v>124</v>
      </c>
      <c r="E174" s="214" t="s">
        <v>342</v>
      </c>
      <c r="F174" s="215" t="s">
        <v>343</v>
      </c>
      <c r="G174" s="216" t="s">
        <v>232</v>
      </c>
      <c r="H174" s="217">
        <v>1</v>
      </c>
      <c r="I174" s="218"/>
      <c r="J174" s="219">
        <f>ROUND(I174*H174,2)</f>
        <v>0</v>
      </c>
      <c r="K174" s="215" t="s">
        <v>128</v>
      </c>
      <c r="L174" s="45"/>
      <c r="M174" s="220" t="s">
        <v>19</v>
      </c>
      <c r="N174" s="221" t="s">
        <v>43</v>
      </c>
      <c r="O174" s="85"/>
      <c r="P174" s="222">
        <f>O174*H174</f>
        <v>0</v>
      </c>
      <c r="Q174" s="222">
        <v>0.001</v>
      </c>
      <c r="R174" s="222">
        <f>Q174*H174</f>
        <v>0.001</v>
      </c>
      <c r="S174" s="222">
        <v>0</v>
      </c>
      <c r="T174" s="223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24" t="s">
        <v>129</v>
      </c>
      <c r="AT174" s="224" t="s">
        <v>124</v>
      </c>
      <c r="AU174" s="224" t="s">
        <v>80</v>
      </c>
      <c r="AY174" s="18" t="s">
        <v>122</v>
      </c>
      <c r="BE174" s="225">
        <f>IF(N174="základní",J174,0)</f>
        <v>0</v>
      </c>
      <c r="BF174" s="225">
        <f>IF(N174="snížená",J174,0)</f>
        <v>0</v>
      </c>
      <c r="BG174" s="225">
        <f>IF(N174="zákl. přenesená",J174,0)</f>
        <v>0</v>
      </c>
      <c r="BH174" s="225">
        <f>IF(N174="sníž. přenesená",J174,0)</f>
        <v>0</v>
      </c>
      <c r="BI174" s="225">
        <f>IF(N174="nulová",J174,0)</f>
        <v>0</v>
      </c>
      <c r="BJ174" s="18" t="s">
        <v>76</v>
      </c>
      <c r="BK174" s="225">
        <f>ROUND(I174*H174,2)</f>
        <v>0</v>
      </c>
      <c r="BL174" s="18" t="s">
        <v>129</v>
      </c>
      <c r="BM174" s="224" t="s">
        <v>344</v>
      </c>
    </row>
    <row r="175" s="2" customFormat="1">
      <c r="A175" s="39"/>
      <c r="B175" s="40"/>
      <c r="C175" s="41"/>
      <c r="D175" s="226" t="s">
        <v>131</v>
      </c>
      <c r="E175" s="41"/>
      <c r="F175" s="227" t="s">
        <v>345</v>
      </c>
      <c r="G175" s="41"/>
      <c r="H175" s="41"/>
      <c r="I175" s="228"/>
      <c r="J175" s="41"/>
      <c r="K175" s="41"/>
      <c r="L175" s="45"/>
      <c r="M175" s="229"/>
      <c r="N175" s="230"/>
      <c r="O175" s="85"/>
      <c r="P175" s="85"/>
      <c r="Q175" s="85"/>
      <c r="R175" s="85"/>
      <c r="S175" s="85"/>
      <c r="T175" s="86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8" t="s">
        <v>131</v>
      </c>
      <c r="AU175" s="18" t="s">
        <v>80</v>
      </c>
    </row>
    <row r="176" s="2" customFormat="1" ht="13.8" customHeight="1">
      <c r="A176" s="39"/>
      <c r="B176" s="40"/>
      <c r="C176" s="252" t="s">
        <v>346</v>
      </c>
      <c r="D176" s="252" t="s">
        <v>155</v>
      </c>
      <c r="E176" s="253" t="s">
        <v>347</v>
      </c>
      <c r="F176" s="254" t="s">
        <v>348</v>
      </c>
      <c r="G176" s="255" t="s">
        <v>232</v>
      </c>
      <c r="H176" s="256">
        <v>1</v>
      </c>
      <c r="I176" s="257"/>
      <c r="J176" s="258">
        <f>ROUND(I176*H176,2)</f>
        <v>0</v>
      </c>
      <c r="K176" s="254" t="s">
        <v>19</v>
      </c>
      <c r="L176" s="259"/>
      <c r="M176" s="260" t="s">
        <v>19</v>
      </c>
      <c r="N176" s="261" t="s">
        <v>43</v>
      </c>
      <c r="O176" s="85"/>
      <c r="P176" s="222">
        <f>O176*H176</f>
        <v>0</v>
      </c>
      <c r="Q176" s="222">
        <v>0</v>
      </c>
      <c r="R176" s="222">
        <f>Q176*H176</f>
        <v>0</v>
      </c>
      <c r="S176" s="222">
        <v>0</v>
      </c>
      <c r="T176" s="223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24" t="s">
        <v>159</v>
      </c>
      <c r="AT176" s="224" t="s">
        <v>155</v>
      </c>
      <c r="AU176" s="224" t="s">
        <v>80</v>
      </c>
      <c r="AY176" s="18" t="s">
        <v>122</v>
      </c>
      <c r="BE176" s="225">
        <f>IF(N176="základní",J176,0)</f>
        <v>0</v>
      </c>
      <c r="BF176" s="225">
        <f>IF(N176="snížená",J176,0)</f>
        <v>0</v>
      </c>
      <c r="BG176" s="225">
        <f>IF(N176="zákl. přenesená",J176,0)</f>
        <v>0</v>
      </c>
      <c r="BH176" s="225">
        <f>IF(N176="sníž. přenesená",J176,0)</f>
        <v>0</v>
      </c>
      <c r="BI176" s="225">
        <f>IF(N176="nulová",J176,0)</f>
        <v>0</v>
      </c>
      <c r="BJ176" s="18" t="s">
        <v>76</v>
      </c>
      <c r="BK176" s="225">
        <f>ROUND(I176*H176,2)</f>
        <v>0</v>
      </c>
      <c r="BL176" s="18" t="s">
        <v>129</v>
      </c>
      <c r="BM176" s="224" t="s">
        <v>349</v>
      </c>
    </row>
    <row r="177" s="12" customFormat="1" ht="22.8" customHeight="1">
      <c r="A177" s="12"/>
      <c r="B177" s="197"/>
      <c r="C177" s="198"/>
      <c r="D177" s="199" t="s">
        <v>71</v>
      </c>
      <c r="E177" s="211" t="s">
        <v>250</v>
      </c>
      <c r="F177" s="211" t="s">
        <v>251</v>
      </c>
      <c r="G177" s="198"/>
      <c r="H177" s="198"/>
      <c r="I177" s="201"/>
      <c r="J177" s="212">
        <f>BK177</f>
        <v>0</v>
      </c>
      <c r="K177" s="198"/>
      <c r="L177" s="203"/>
      <c r="M177" s="204"/>
      <c r="N177" s="205"/>
      <c r="O177" s="205"/>
      <c r="P177" s="206">
        <f>SUM(P178:P179)</f>
        <v>0</v>
      </c>
      <c r="Q177" s="205"/>
      <c r="R177" s="206">
        <f>SUM(R178:R179)</f>
        <v>0</v>
      </c>
      <c r="S177" s="205"/>
      <c r="T177" s="207">
        <f>SUM(T178:T179)</f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208" t="s">
        <v>76</v>
      </c>
      <c r="AT177" s="209" t="s">
        <v>71</v>
      </c>
      <c r="AU177" s="209" t="s">
        <v>76</v>
      </c>
      <c r="AY177" s="208" t="s">
        <v>122</v>
      </c>
      <c r="BK177" s="210">
        <f>SUM(BK178:BK179)</f>
        <v>0</v>
      </c>
    </row>
    <row r="178" s="2" customFormat="1" ht="13.8" customHeight="1">
      <c r="A178" s="39"/>
      <c r="B178" s="40"/>
      <c r="C178" s="213" t="s">
        <v>350</v>
      </c>
      <c r="D178" s="213" t="s">
        <v>124</v>
      </c>
      <c r="E178" s="214" t="s">
        <v>253</v>
      </c>
      <c r="F178" s="215" t="s">
        <v>254</v>
      </c>
      <c r="G178" s="216" t="s">
        <v>158</v>
      </c>
      <c r="H178" s="217">
        <v>17.561</v>
      </c>
      <c r="I178" s="218"/>
      <c r="J178" s="219">
        <f>ROUND(I178*H178,2)</f>
        <v>0</v>
      </c>
      <c r="K178" s="215" t="s">
        <v>128</v>
      </c>
      <c r="L178" s="45"/>
      <c r="M178" s="220" t="s">
        <v>19</v>
      </c>
      <c r="N178" s="221" t="s">
        <v>43</v>
      </c>
      <c r="O178" s="85"/>
      <c r="P178" s="222">
        <f>O178*H178</f>
        <v>0</v>
      </c>
      <c r="Q178" s="222">
        <v>0</v>
      </c>
      <c r="R178" s="222">
        <f>Q178*H178</f>
        <v>0</v>
      </c>
      <c r="S178" s="222">
        <v>0</v>
      </c>
      <c r="T178" s="223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24" t="s">
        <v>129</v>
      </c>
      <c r="AT178" s="224" t="s">
        <v>124</v>
      </c>
      <c r="AU178" s="224" t="s">
        <v>80</v>
      </c>
      <c r="AY178" s="18" t="s">
        <v>122</v>
      </c>
      <c r="BE178" s="225">
        <f>IF(N178="základní",J178,0)</f>
        <v>0</v>
      </c>
      <c r="BF178" s="225">
        <f>IF(N178="snížená",J178,0)</f>
        <v>0</v>
      </c>
      <c r="BG178" s="225">
        <f>IF(N178="zákl. přenesená",J178,0)</f>
        <v>0</v>
      </c>
      <c r="BH178" s="225">
        <f>IF(N178="sníž. přenesená",J178,0)</f>
        <v>0</v>
      </c>
      <c r="BI178" s="225">
        <f>IF(N178="nulová",J178,0)</f>
        <v>0</v>
      </c>
      <c r="BJ178" s="18" t="s">
        <v>76</v>
      </c>
      <c r="BK178" s="225">
        <f>ROUND(I178*H178,2)</f>
        <v>0</v>
      </c>
      <c r="BL178" s="18" t="s">
        <v>129</v>
      </c>
      <c r="BM178" s="224" t="s">
        <v>351</v>
      </c>
    </row>
    <row r="179" s="2" customFormat="1">
      <c r="A179" s="39"/>
      <c r="B179" s="40"/>
      <c r="C179" s="41"/>
      <c r="D179" s="226" t="s">
        <v>131</v>
      </c>
      <c r="E179" s="41"/>
      <c r="F179" s="227" t="s">
        <v>256</v>
      </c>
      <c r="G179" s="41"/>
      <c r="H179" s="41"/>
      <c r="I179" s="228"/>
      <c r="J179" s="41"/>
      <c r="K179" s="41"/>
      <c r="L179" s="45"/>
      <c r="M179" s="229"/>
      <c r="N179" s="230"/>
      <c r="O179" s="85"/>
      <c r="P179" s="85"/>
      <c r="Q179" s="85"/>
      <c r="R179" s="85"/>
      <c r="S179" s="85"/>
      <c r="T179" s="86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8" t="s">
        <v>131</v>
      </c>
      <c r="AU179" s="18" t="s">
        <v>80</v>
      </c>
    </row>
    <row r="180" s="12" customFormat="1" ht="22.8" customHeight="1">
      <c r="A180" s="12"/>
      <c r="B180" s="197"/>
      <c r="C180" s="198"/>
      <c r="D180" s="199" t="s">
        <v>71</v>
      </c>
      <c r="E180" s="211" t="s">
        <v>352</v>
      </c>
      <c r="F180" s="211" t="s">
        <v>353</v>
      </c>
      <c r="G180" s="198"/>
      <c r="H180" s="198"/>
      <c r="I180" s="201"/>
      <c r="J180" s="212">
        <f>BK180</f>
        <v>0</v>
      </c>
      <c r="K180" s="198"/>
      <c r="L180" s="203"/>
      <c r="M180" s="204"/>
      <c r="N180" s="205"/>
      <c r="O180" s="205"/>
      <c r="P180" s="206">
        <f>SUM(P181:P184)</f>
        <v>0</v>
      </c>
      <c r="Q180" s="205"/>
      <c r="R180" s="206">
        <f>SUM(R181:R184)</f>
        <v>0.21100000000000002</v>
      </c>
      <c r="S180" s="205"/>
      <c r="T180" s="207">
        <f>SUM(T181:T184)</f>
        <v>0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208" t="s">
        <v>76</v>
      </c>
      <c r="AT180" s="209" t="s">
        <v>71</v>
      </c>
      <c r="AU180" s="209" t="s">
        <v>76</v>
      </c>
      <c r="AY180" s="208" t="s">
        <v>122</v>
      </c>
      <c r="BK180" s="210">
        <f>SUM(BK181:BK184)</f>
        <v>0</v>
      </c>
    </row>
    <row r="181" s="2" customFormat="1" ht="13.8" customHeight="1">
      <c r="A181" s="39"/>
      <c r="B181" s="40"/>
      <c r="C181" s="213" t="s">
        <v>354</v>
      </c>
      <c r="D181" s="213" t="s">
        <v>124</v>
      </c>
      <c r="E181" s="214" t="s">
        <v>355</v>
      </c>
      <c r="F181" s="215" t="s">
        <v>356</v>
      </c>
      <c r="G181" s="216" t="s">
        <v>232</v>
      </c>
      <c r="H181" s="217">
        <v>1</v>
      </c>
      <c r="I181" s="218"/>
      <c r="J181" s="219">
        <f>ROUND(I181*H181,2)</f>
        <v>0</v>
      </c>
      <c r="K181" s="215" t="s">
        <v>19</v>
      </c>
      <c r="L181" s="45"/>
      <c r="M181" s="220" t="s">
        <v>19</v>
      </c>
      <c r="N181" s="221" t="s">
        <v>43</v>
      </c>
      <c r="O181" s="85"/>
      <c r="P181" s="222">
        <f>O181*H181</f>
        <v>0</v>
      </c>
      <c r="Q181" s="222">
        <v>0.060999999999999999</v>
      </c>
      <c r="R181" s="222">
        <f>Q181*H181</f>
        <v>0.060999999999999999</v>
      </c>
      <c r="S181" s="222">
        <v>0</v>
      </c>
      <c r="T181" s="223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24" t="s">
        <v>129</v>
      </c>
      <c r="AT181" s="224" t="s">
        <v>124</v>
      </c>
      <c r="AU181" s="224" t="s">
        <v>80</v>
      </c>
      <c r="AY181" s="18" t="s">
        <v>122</v>
      </c>
      <c r="BE181" s="225">
        <f>IF(N181="základní",J181,0)</f>
        <v>0</v>
      </c>
      <c r="BF181" s="225">
        <f>IF(N181="snížená",J181,0)</f>
        <v>0</v>
      </c>
      <c r="BG181" s="225">
        <f>IF(N181="zákl. přenesená",J181,0)</f>
        <v>0</v>
      </c>
      <c r="BH181" s="225">
        <f>IF(N181="sníž. přenesená",J181,0)</f>
        <v>0</v>
      </c>
      <c r="BI181" s="225">
        <f>IF(N181="nulová",J181,0)</f>
        <v>0</v>
      </c>
      <c r="BJ181" s="18" t="s">
        <v>76</v>
      </c>
      <c r="BK181" s="225">
        <f>ROUND(I181*H181,2)</f>
        <v>0</v>
      </c>
      <c r="BL181" s="18" t="s">
        <v>129</v>
      </c>
      <c r="BM181" s="224" t="s">
        <v>357</v>
      </c>
    </row>
    <row r="182" s="2" customFormat="1" ht="13.8" customHeight="1">
      <c r="A182" s="39"/>
      <c r="B182" s="40"/>
      <c r="C182" s="213" t="s">
        <v>358</v>
      </c>
      <c r="D182" s="213" t="s">
        <v>124</v>
      </c>
      <c r="E182" s="214" t="s">
        <v>359</v>
      </c>
      <c r="F182" s="215" t="s">
        <v>360</v>
      </c>
      <c r="G182" s="216" t="s">
        <v>232</v>
      </c>
      <c r="H182" s="217">
        <v>1</v>
      </c>
      <c r="I182" s="218"/>
      <c r="J182" s="219">
        <f>ROUND(I182*H182,2)</f>
        <v>0</v>
      </c>
      <c r="K182" s="215" t="s">
        <v>19</v>
      </c>
      <c r="L182" s="45"/>
      <c r="M182" s="220" t="s">
        <v>19</v>
      </c>
      <c r="N182" s="221" t="s">
        <v>43</v>
      </c>
      <c r="O182" s="85"/>
      <c r="P182" s="222">
        <f>O182*H182</f>
        <v>0</v>
      </c>
      <c r="Q182" s="222">
        <v>0.10000000000000001</v>
      </c>
      <c r="R182" s="222">
        <f>Q182*H182</f>
        <v>0.10000000000000001</v>
      </c>
      <c r="S182" s="222">
        <v>0</v>
      </c>
      <c r="T182" s="223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24" t="s">
        <v>129</v>
      </c>
      <c r="AT182" s="224" t="s">
        <v>124</v>
      </c>
      <c r="AU182" s="224" t="s">
        <v>80</v>
      </c>
      <c r="AY182" s="18" t="s">
        <v>122</v>
      </c>
      <c r="BE182" s="225">
        <f>IF(N182="základní",J182,0)</f>
        <v>0</v>
      </c>
      <c r="BF182" s="225">
        <f>IF(N182="snížená",J182,0)</f>
        <v>0</v>
      </c>
      <c r="BG182" s="225">
        <f>IF(N182="zákl. přenesená",J182,0)</f>
        <v>0</v>
      </c>
      <c r="BH182" s="225">
        <f>IF(N182="sníž. přenesená",J182,0)</f>
        <v>0</v>
      </c>
      <c r="BI182" s="225">
        <f>IF(N182="nulová",J182,0)</f>
        <v>0</v>
      </c>
      <c r="BJ182" s="18" t="s">
        <v>76</v>
      </c>
      <c r="BK182" s="225">
        <f>ROUND(I182*H182,2)</f>
        <v>0</v>
      </c>
      <c r="BL182" s="18" t="s">
        <v>129</v>
      </c>
      <c r="BM182" s="224" t="s">
        <v>361</v>
      </c>
    </row>
    <row r="183" s="2" customFormat="1" ht="13.8" customHeight="1">
      <c r="A183" s="39"/>
      <c r="B183" s="40"/>
      <c r="C183" s="213" t="s">
        <v>362</v>
      </c>
      <c r="D183" s="213" t="s">
        <v>124</v>
      </c>
      <c r="E183" s="214" t="s">
        <v>363</v>
      </c>
      <c r="F183" s="215" t="s">
        <v>364</v>
      </c>
      <c r="G183" s="216" t="s">
        <v>232</v>
      </c>
      <c r="H183" s="217">
        <v>1</v>
      </c>
      <c r="I183" s="218"/>
      <c r="J183" s="219">
        <f>ROUND(I183*H183,2)</f>
        <v>0</v>
      </c>
      <c r="K183" s="215" t="s">
        <v>19</v>
      </c>
      <c r="L183" s="45"/>
      <c r="M183" s="220" t="s">
        <v>19</v>
      </c>
      <c r="N183" s="221" t="s">
        <v>43</v>
      </c>
      <c r="O183" s="85"/>
      <c r="P183" s="222">
        <f>O183*H183</f>
        <v>0</v>
      </c>
      <c r="Q183" s="222">
        <v>0.050000000000000003</v>
      </c>
      <c r="R183" s="222">
        <f>Q183*H183</f>
        <v>0.050000000000000003</v>
      </c>
      <c r="S183" s="222">
        <v>0</v>
      </c>
      <c r="T183" s="223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24" t="s">
        <v>129</v>
      </c>
      <c r="AT183" s="224" t="s">
        <v>124</v>
      </c>
      <c r="AU183" s="224" t="s">
        <v>80</v>
      </c>
      <c r="AY183" s="18" t="s">
        <v>122</v>
      </c>
      <c r="BE183" s="225">
        <f>IF(N183="základní",J183,0)</f>
        <v>0</v>
      </c>
      <c r="BF183" s="225">
        <f>IF(N183="snížená",J183,0)</f>
        <v>0</v>
      </c>
      <c r="BG183" s="225">
        <f>IF(N183="zákl. přenesená",J183,0)</f>
        <v>0</v>
      </c>
      <c r="BH183" s="225">
        <f>IF(N183="sníž. přenesená",J183,0)</f>
        <v>0</v>
      </c>
      <c r="BI183" s="225">
        <f>IF(N183="nulová",J183,0)</f>
        <v>0</v>
      </c>
      <c r="BJ183" s="18" t="s">
        <v>76</v>
      </c>
      <c r="BK183" s="225">
        <f>ROUND(I183*H183,2)</f>
        <v>0</v>
      </c>
      <c r="BL183" s="18" t="s">
        <v>129</v>
      </c>
      <c r="BM183" s="224" t="s">
        <v>365</v>
      </c>
    </row>
    <row r="184" s="2" customFormat="1" ht="13.8" customHeight="1">
      <c r="A184" s="39"/>
      <c r="B184" s="40"/>
      <c r="C184" s="213" t="s">
        <v>366</v>
      </c>
      <c r="D184" s="213" t="s">
        <v>124</v>
      </c>
      <c r="E184" s="214" t="s">
        <v>367</v>
      </c>
      <c r="F184" s="215" t="s">
        <v>368</v>
      </c>
      <c r="G184" s="216" t="s">
        <v>232</v>
      </c>
      <c r="H184" s="217">
        <v>1</v>
      </c>
      <c r="I184" s="218"/>
      <c r="J184" s="219">
        <f>ROUND(I184*H184,2)</f>
        <v>0</v>
      </c>
      <c r="K184" s="215" t="s">
        <v>19</v>
      </c>
      <c r="L184" s="45"/>
      <c r="M184" s="277" t="s">
        <v>19</v>
      </c>
      <c r="N184" s="278" t="s">
        <v>43</v>
      </c>
      <c r="O184" s="264"/>
      <c r="P184" s="279">
        <f>O184*H184</f>
        <v>0</v>
      </c>
      <c r="Q184" s="279">
        <v>0</v>
      </c>
      <c r="R184" s="279">
        <f>Q184*H184</f>
        <v>0</v>
      </c>
      <c r="S184" s="279">
        <v>0</v>
      </c>
      <c r="T184" s="280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24" t="s">
        <v>129</v>
      </c>
      <c r="AT184" s="224" t="s">
        <v>124</v>
      </c>
      <c r="AU184" s="224" t="s">
        <v>80</v>
      </c>
      <c r="AY184" s="18" t="s">
        <v>122</v>
      </c>
      <c r="BE184" s="225">
        <f>IF(N184="základní",J184,0)</f>
        <v>0</v>
      </c>
      <c r="BF184" s="225">
        <f>IF(N184="snížená",J184,0)</f>
        <v>0</v>
      </c>
      <c r="BG184" s="225">
        <f>IF(N184="zákl. přenesená",J184,0)</f>
        <v>0</v>
      </c>
      <c r="BH184" s="225">
        <f>IF(N184="sníž. přenesená",J184,0)</f>
        <v>0</v>
      </c>
      <c r="BI184" s="225">
        <f>IF(N184="nulová",J184,0)</f>
        <v>0</v>
      </c>
      <c r="BJ184" s="18" t="s">
        <v>76</v>
      </c>
      <c r="BK184" s="225">
        <f>ROUND(I184*H184,2)</f>
        <v>0</v>
      </c>
      <c r="BL184" s="18" t="s">
        <v>129</v>
      </c>
      <c r="BM184" s="224" t="s">
        <v>369</v>
      </c>
    </row>
    <row r="185" s="2" customFormat="1" ht="6.96" customHeight="1">
      <c r="A185" s="39"/>
      <c r="B185" s="60"/>
      <c r="C185" s="61"/>
      <c r="D185" s="61"/>
      <c r="E185" s="61"/>
      <c r="F185" s="61"/>
      <c r="G185" s="61"/>
      <c r="H185" s="61"/>
      <c r="I185" s="61"/>
      <c r="J185" s="61"/>
      <c r="K185" s="61"/>
      <c r="L185" s="45"/>
      <c r="M185" s="39"/>
      <c r="O185" s="39"/>
      <c r="P185" s="39"/>
      <c r="Q185" s="39"/>
      <c r="R185" s="39"/>
      <c r="S185" s="39"/>
      <c r="T185" s="39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</row>
  </sheetData>
  <sheetProtection sheet="1" autoFilter="0" formatColumns="0" formatRows="0" objects="1" scenarios="1" spinCount="100000" saltValue="XsBgEpt4ORdLDhuTA/9CC6yB7sYem7vVVVweU7XC+9ccnq3LvuTl70SZEaMcnU1rcXgCoIVvyILr+Ow8S6nSMw==" hashValue="VqqvgSyn8cbDyqQXF/Eg+eLDXNwHA6ZwJ8JokBOo+3vKB5Bqf0OLg25UHrakoQVxUqu0L++3mSwpgeSSi4CeEg==" algorithmName="SHA-512" password="CC35"/>
  <autoFilter ref="C92:K184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1:H81"/>
    <mergeCell ref="E83:H83"/>
    <mergeCell ref="E85:H8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851563" style="1" customWidth="1"/>
    <col min="2" max="2" width="1.148438" style="1" customWidth="1"/>
    <col min="3" max="3" width="4.421875" style="1" customWidth="1"/>
    <col min="4" max="4" width="4.574219" style="1" customWidth="1"/>
    <col min="5" max="5" width="18.28125" style="1" customWidth="1"/>
    <col min="6" max="6" width="108.0039" style="1" customWidth="1"/>
    <col min="7" max="7" width="8.003906" style="1" customWidth="1"/>
    <col min="8" max="8" width="12.28125" style="1" customWidth="1"/>
    <col min="9" max="9" width="21.57422" style="1" customWidth="1"/>
    <col min="10" max="10" width="21.57422" style="1" customWidth="1"/>
    <col min="11" max="11" width="21.57422" style="1" customWidth="1"/>
    <col min="12" max="12" width="10.00391" style="1" customWidth="1"/>
    <col min="13" max="13" width="11.57422" style="1" hidden="1" customWidth="1"/>
    <col min="14" max="14" width="9.140625" style="1" hidden="1"/>
    <col min="15" max="15" width="15.14063" style="1" hidden="1" customWidth="1"/>
    <col min="16" max="16" width="15.14063" style="1" hidden="1" customWidth="1"/>
    <col min="17" max="17" width="15.14063" style="1" hidden="1" customWidth="1"/>
    <col min="18" max="18" width="15.14063" style="1" hidden="1" customWidth="1"/>
    <col min="19" max="19" width="15.14063" style="1" hidden="1" customWidth="1"/>
    <col min="20" max="20" width="15.14063" style="1" hidden="1" customWidth="1"/>
    <col min="21" max="21" width="17.42188" style="1" hidden="1" customWidth="1"/>
    <col min="22" max="22" width="13.14063" style="1" customWidth="1"/>
    <col min="23" max="23" width="17.42188" style="1" customWidth="1"/>
    <col min="24" max="24" width="13.14063" style="1" customWidth="1"/>
    <col min="25" max="25" width="16.00391" style="1" customWidth="1"/>
    <col min="26" max="26" width="11.71094" style="1" customWidth="1"/>
    <col min="27" max="27" width="16.00391" style="1" customWidth="1"/>
    <col min="28" max="28" width="17.42188" style="1" customWidth="1"/>
    <col min="29" max="29" width="11.71094" style="1" customWidth="1"/>
    <col min="30" max="30" width="16.00391" style="1" customWidth="1"/>
    <col min="31" max="31" width="17.42188" style="1" customWidth="1"/>
    <col min="44" max="44" width="9.140625" style="1" hidden="1"/>
    <col min="45" max="45" width="9.140625" style="1" hidden="1"/>
    <col min="46" max="46" width="9.140625" style="1" hidden="1"/>
    <col min="47" max="47" width="9.140625" style="1" hidden="1"/>
    <col min="48" max="48" width="9.140625" style="1" hidden="1"/>
    <col min="49" max="49" width="9.140625" style="1" hidden="1"/>
    <col min="50" max="50" width="9.140625" style="1" hidden="1"/>
    <col min="51" max="51" width="9.140625" style="1" hidden="1"/>
    <col min="52" max="52" width="9.140625" style="1" hidden="1"/>
    <col min="53" max="53" width="9.140625" style="1" hidden="1"/>
    <col min="54" max="54" width="9.140625" style="1" hidden="1"/>
    <col min="55" max="55" width="9.140625" style="1" hidden="1"/>
    <col min="56" max="56" width="9.140625" style="1" hidden="1"/>
    <col min="57" max="57" width="9.140625" style="1" hidden="1"/>
    <col min="58" max="58" width="9.140625" style="1" hidden="1"/>
    <col min="59" max="59" width="9.140625" style="1" hidden="1"/>
    <col min="60" max="60" width="9.140625" style="1" hidden="1"/>
    <col min="61" max="61" width="9.140625" style="1" hidden="1"/>
    <col min="62" max="62" width="9.140625" style="1" hidden="1"/>
    <col min="63" max="63" width="9.140625" style="1" hidden="1"/>
    <col min="64" max="64" width="9.140625" style="1" hidden="1"/>
    <col min="65" max="65" width="9.140625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91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80</v>
      </c>
    </row>
    <row r="4" s="1" customFormat="1" ht="24.96" customHeight="1">
      <c r="B4" s="21"/>
      <c r="D4" s="141" t="s">
        <v>92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4.4" customHeight="1">
      <c r="B7" s="21"/>
      <c r="E7" s="144" t="str">
        <f>'Rekapitulace stavby'!K6</f>
        <v>REGENERACE SÍDLIŠTĚ KAMENEC - 3.etapa</v>
      </c>
      <c r="F7" s="143"/>
      <c r="G7" s="143"/>
      <c r="H7" s="143"/>
      <c r="L7" s="21"/>
    </row>
    <row r="8" s="1" customFormat="1" ht="12" customHeight="1">
      <c r="B8" s="21"/>
      <c r="D8" s="143" t="s">
        <v>93</v>
      </c>
      <c r="L8" s="21"/>
    </row>
    <row r="9" s="2" customFormat="1" ht="14.4" customHeight="1">
      <c r="A9" s="39"/>
      <c r="B9" s="45"/>
      <c r="C9" s="39"/>
      <c r="D9" s="39"/>
      <c r="E9" s="144" t="s">
        <v>94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3" t="s">
        <v>95</v>
      </c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4.4" customHeight="1">
      <c r="A11" s="39"/>
      <c r="B11" s="45"/>
      <c r="C11" s="39"/>
      <c r="D11" s="39"/>
      <c r="E11" s="146" t="s">
        <v>370</v>
      </c>
      <c r="F11" s="39"/>
      <c r="G11" s="39"/>
      <c r="H11" s="39"/>
      <c r="I11" s="39"/>
      <c r="J11" s="39"/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3" t="s">
        <v>18</v>
      </c>
      <c r="E13" s="39"/>
      <c r="F13" s="134" t="s">
        <v>19</v>
      </c>
      <c r="G13" s="39"/>
      <c r="H13" s="39"/>
      <c r="I13" s="143" t="s">
        <v>20</v>
      </c>
      <c r="J13" s="134" t="s">
        <v>19</v>
      </c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21</v>
      </c>
      <c r="E14" s="39"/>
      <c r="F14" s="134" t="s">
        <v>22</v>
      </c>
      <c r="G14" s="39"/>
      <c r="H14" s="39"/>
      <c r="I14" s="143" t="s">
        <v>23</v>
      </c>
      <c r="J14" s="147" t="str">
        <f>'Rekapitulace stavby'!AN8</f>
        <v>4. 9. 2020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3" t="s">
        <v>25</v>
      </c>
      <c r="E16" s="39"/>
      <c r="F16" s="39"/>
      <c r="G16" s="39"/>
      <c r="H16" s="39"/>
      <c r="I16" s="143" t="s">
        <v>26</v>
      </c>
      <c r="J16" s="134" t="s">
        <v>19</v>
      </c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">
        <v>258</v>
      </c>
      <c r="F17" s="39"/>
      <c r="G17" s="39"/>
      <c r="H17" s="39"/>
      <c r="I17" s="143" t="s">
        <v>28</v>
      </c>
      <c r="J17" s="134" t="s">
        <v>19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3" t="s">
        <v>29</v>
      </c>
      <c r="E19" s="39"/>
      <c r="F19" s="39"/>
      <c r="G19" s="39"/>
      <c r="H19" s="39"/>
      <c r="I19" s="143" t="s">
        <v>26</v>
      </c>
      <c r="J19" s="34" t="str">
        <f>'Rekapitulace stavby'!AN13</f>
        <v>Vyplň údaj</v>
      </c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3" t="s">
        <v>28</v>
      </c>
      <c r="J20" s="34" t="str">
        <f>'Rekapitulace stavby'!AN14</f>
        <v>Vyplň údaj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3" t="s">
        <v>31</v>
      </c>
      <c r="E22" s="39"/>
      <c r="F22" s="39"/>
      <c r="G22" s="39"/>
      <c r="H22" s="39"/>
      <c r="I22" s="143" t="s">
        <v>26</v>
      </c>
      <c r="J22" s="134" t="s">
        <v>19</v>
      </c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">
        <v>259</v>
      </c>
      <c r="F23" s="39"/>
      <c r="G23" s="39"/>
      <c r="H23" s="39"/>
      <c r="I23" s="143" t="s">
        <v>28</v>
      </c>
      <c r="J23" s="134" t="s">
        <v>19</v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3" t="s">
        <v>34</v>
      </c>
      <c r="E25" s="39"/>
      <c r="F25" s="39"/>
      <c r="G25" s="39"/>
      <c r="H25" s="39"/>
      <c r="I25" s="143" t="s">
        <v>26</v>
      </c>
      <c r="J25" s="134" t="str">
        <f>IF('Rekapitulace stavby'!AN19="","",'Rekapitulace stavby'!AN19)</f>
        <v/>
      </c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tr">
        <f>IF('Rekapitulace stavby'!E20="","",'Rekapitulace stavby'!E20)</f>
        <v>Kolková</v>
      </c>
      <c r="F26" s="39"/>
      <c r="G26" s="39"/>
      <c r="H26" s="39"/>
      <c r="I26" s="143" t="s">
        <v>28</v>
      </c>
      <c r="J26" s="134" t="str">
        <f>IF('Rekapitulace stavby'!AN20="","",'Rekapitulace stavby'!AN20)</f>
        <v/>
      </c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3" t="s">
        <v>36</v>
      </c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4.4" customHeight="1">
      <c r="A29" s="148"/>
      <c r="B29" s="149"/>
      <c r="C29" s="148"/>
      <c r="D29" s="148"/>
      <c r="E29" s="150" t="s">
        <v>19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38</v>
      </c>
      <c r="E32" s="39"/>
      <c r="F32" s="39"/>
      <c r="G32" s="39"/>
      <c r="H32" s="39"/>
      <c r="I32" s="39"/>
      <c r="J32" s="154">
        <f>ROUND(J87, 2)</f>
        <v>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2"/>
      <c r="E33" s="152"/>
      <c r="F33" s="152"/>
      <c r="G33" s="152"/>
      <c r="H33" s="152"/>
      <c r="I33" s="152"/>
      <c r="J33" s="152"/>
      <c r="K33" s="152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40</v>
      </c>
      <c r="G34" s="39"/>
      <c r="H34" s="39"/>
      <c r="I34" s="155" t="s">
        <v>39</v>
      </c>
      <c r="J34" s="155" t="s">
        <v>41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42</v>
      </c>
      <c r="E35" s="143" t="s">
        <v>43</v>
      </c>
      <c r="F35" s="157">
        <f>ROUND((SUM(BE87:BE96)),  2)</f>
        <v>0</v>
      </c>
      <c r="G35" s="39"/>
      <c r="H35" s="39"/>
      <c r="I35" s="158">
        <v>0.20999999999999999</v>
      </c>
      <c r="J35" s="157">
        <f>ROUND(((SUM(BE87:BE96))*I35),  2)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3" t="s">
        <v>44</v>
      </c>
      <c r="F36" s="157">
        <f>ROUND((SUM(BF87:BF96)),  2)</f>
        <v>0</v>
      </c>
      <c r="G36" s="39"/>
      <c r="H36" s="39"/>
      <c r="I36" s="158">
        <v>0.14999999999999999</v>
      </c>
      <c r="J36" s="157">
        <f>ROUND(((SUM(BF87:BF96))*I36),  2)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45</v>
      </c>
      <c r="F37" s="157">
        <f>ROUND((SUM(BG87:BG96)),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46</v>
      </c>
      <c r="F38" s="157">
        <f>ROUND((SUM(BH87:BH96)),  2)</f>
        <v>0</v>
      </c>
      <c r="G38" s="39"/>
      <c r="H38" s="39"/>
      <c r="I38" s="158">
        <v>0.14999999999999999</v>
      </c>
      <c r="J38" s="157">
        <f>0</f>
        <v>0</v>
      </c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47</v>
      </c>
      <c r="F39" s="157">
        <f>ROUND((SUM(BI87:BI96)),  2)</f>
        <v>0</v>
      </c>
      <c r="G39" s="39"/>
      <c r="H39" s="39"/>
      <c r="I39" s="158">
        <v>0</v>
      </c>
      <c r="J39" s="157">
        <f>0</f>
        <v>0</v>
      </c>
      <c r="K39" s="39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48</v>
      </c>
      <c r="E41" s="161"/>
      <c r="F41" s="161"/>
      <c r="G41" s="162" t="s">
        <v>49</v>
      </c>
      <c r="H41" s="163" t="s">
        <v>50</v>
      </c>
      <c r="I41" s="161"/>
      <c r="J41" s="164">
        <f>SUM(J32:J39)</f>
        <v>0</v>
      </c>
      <c r="K41" s="165"/>
      <c r="L41" s="14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97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4.4" customHeight="1">
      <c r="A50" s="39"/>
      <c r="B50" s="40"/>
      <c r="C50" s="41"/>
      <c r="D50" s="41"/>
      <c r="E50" s="170" t="str">
        <f>E7</f>
        <v>REGENERACE SÍDLIŠTĚ KAMENEC - 3.etapa</v>
      </c>
      <c r="F50" s="33"/>
      <c r="G50" s="33"/>
      <c r="H50" s="33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93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4.4" customHeight="1">
      <c r="A52" s="39"/>
      <c r="B52" s="40"/>
      <c r="C52" s="41"/>
      <c r="D52" s="41"/>
      <c r="E52" s="170" t="s">
        <v>94</v>
      </c>
      <c r="F52" s="41"/>
      <c r="G52" s="41"/>
      <c r="H52" s="41"/>
      <c r="I52" s="41"/>
      <c r="J52" s="41"/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95</v>
      </c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4.4" customHeight="1">
      <c r="A54" s="39"/>
      <c r="B54" s="40"/>
      <c r="C54" s="41"/>
      <c r="D54" s="41"/>
      <c r="E54" s="70" t="str">
        <f>E11</f>
        <v>08 - SO 901.08 – Zástěny u kontejnerových stání</v>
      </c>
      <c r="F54" s="41"/>
      <c r="G54" s="41"/>
      <c r="H54" s="41"/>
      <c r="I54" s="41"/>
      <c r="J54" s="41"/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 xml:space="preserve"> </v>
      </c>
      <c r="G56" s="41"/>
      <c r="H56" s="41"/>
      <c r="I56" s="33" t="s">
        <v>23</v>
      </c>
      <c r="J56" s="73" t="str">
        <f>IF(J14="","",J14)</f>
        <v>4. 9. 2020</v>
      </c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26.4" customHeight="1">
      <c r="A58" s="39"/>
      <c r="B58" s="40"/>
      <c r="C58" s="33" t="s">
        <v>25</v>
      </c>
      <c r="D58" s="41"/>
      <c r="E58" s="41"/>
      <c r="F58" s="28" t="str">
        <f>E17</f>
        <v>Statutární město Ostrava, MO Slezská Ostrava</v>
      </c>
      <c r="G58" s="41"/>
      <c r="H58" s="41"/>
      <c r="I58" s="33" t="s">
        <v>31</v>
      </c>
      <c r="J58" s="37" t="str">
        <f>E23</f>
        <v>ing. Pavel Obroučka</v>
      </c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6" customHeight="1">
      <c r="A59" s="39"/>
      <c r="B59" s="40"/>
      <c r="C59" s="33" t="s">
        <v>29</v>
      </c>
      <c r="D59" s="41"/>
      <c r="E59" s="41"/>
      <c r="F59" s="28" t="str">
        <f>IF(E20="","",E20)</f>
        <v>Vyplň údaj</v>
      </c>
      <c r="G59" s="41"/>
      <c r="H59" s="41"/>
      <c r="I59" s="33" t="s">
        <v>34</v>
      </c>
      <c r="J59" s="37" t="str">
        <f>E26</f>
        <v>Kolková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1" t="s">
        <v>98</v>
      </c>
      <c r="D61" s="172"/>
      <c r="E61" s="172"/>
      <c r="F61" s="172"/>
      <c r="G61" s="172"/>
      <c r="H61" s="172"/>
      <c r="I61" s="172"/>
      <c r="J61" s="173" t="s">
        <v>99</v>
      </c>
      <c r="K61" s="172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4" t="s">
        <v>70</v>
      </c>
      <c r="D63" s="41"/>
      <c r="E63" s="41"/>
      <c r="F63" s="41"/>
      <c r="G63" s="41"/>
      <c r="H63" s="41"/>
      <c r="I63" s="41"/>
      <c r="J63" s="103">
        <f>J87</f>
        <v>0</v>
      </c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100</v>
      </c>
    </row>
    <row r="64" s="9" customFormat="1" ht="24.96" customHeight="1">
      <c r="A64" s="9"/>
      <c r="B64" s="175"/>
      <c r="C64" s="176"/>
      <c r="D64" s="177" t="s">
        <v>371</v>
      </c>
      <c r="E64" s="178"/>
      <c r="F64" s="178"/>
      <c r="G64" s="178"/>
      <c r="H64" s="178"/>
      <c r="I64" s="178"/>
      <c r="J64" s="179">
        <f>J88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1"/>
      <c r="C65" s="126"/>
      <c r="D65" s="182" t="s">
        <v>372</v>
      </c>
      <c r="E65" s="183"/>
      <c r="F65" s="183"/>
      <c r="G65" s="183"/>
      <c r="H65" s="183"/>
      <c r="I65" s="183"/>
      <c r="J65" s="184">
        <f>J89</f>
        <v>0</v>
      </c>
      <c r="K65" s="126"/>
      <c r="L65" s="18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39"/>
      <c r="B66" s="40"/>
      <c r="C66" s="41"/>
      <c r="D66" s="41"/>
      <c r="E66" s="41"/>
      <c r="F66" s="41"/>
      <c r="G66" s="41"/>
      <c r="H66" s="41"/>
      <c r="I66" s="41"/>
      <c r="J66" s="41"/>
      <c r="K66" s="41"/>
      <c r="L66" s="145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67" s="2" customFormat="1" ht="6.96" customHeight="1">
      <c r="A67" s="39"/>
      <c r="B67" s="60"/>
      <c r="C67" s="61"/>
      <c r="D67" s="61"/>
      <c r="E67" s="61"/>
      <c r="F67" s="61"/>
      <c r="G67" s="61"/>
      <c r="H67" s="61"/>
      <c r="I67" s="61"/>
      <c r="J67" s="61"/>
      <c r="K67" s="61"/>
      <c r="L67" s="14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71" s="2" customFormat="1" ht="6.96" customHeight="1">
      <c r="A71" s="39"/>
      <c r="B71" s="62"/>
      <c r="C71" s="63"/>
      <c r="D71" s="63"/>
      <c r="E71" s="63"/>
      <c r="F71" s="63"/>
      <c r="G71" s="63"/>
      <c r="H71" s="63"/>
      <c r="I71" s="63"/>
      <c r="J71" s="63"/>
      <c r="K71" s="63"/>
      <c r="L71" s="14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24.96" customHeight="1">
      <c r="A72" s="39"/>
      <c r="B72" s="40"/>
      <c r="C72" s="24" t="s">
        <v>107</v>
      </c>
      <c r="D72" s="41"/>
      <c r="E72" s="41"/>
      <c r="F72" s="41"/>
      <c r="G72" s="41"/>
      <c r="H72" s="41"/>
      <c r="I72" s="41"/>
      <c r="J72" s="41"/>
      <c r="K72" s="41"/>
      <c r="L72" s="14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6.96" customHeight="1">
      <c r="A73" s="39"/>
      <c r="B73" s="40"/>
      <c r="C73" s="41"/>
      <c r="D73" s="41"/>
      <c r="E73" s="41"/>
      <c r="F73" s="41"/>
      <c r="G73" s="41"/>
      <c r="H73" s="41"/>
      <c r="I73" s="41"/>
      <c r="J73" s="41"/>
      <c r="K73" s="41"/>
      <c r="L73" s="14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2" customHeight="1">
      <c r="A74" s="39"/>
      <c r="B74" s="40"/>
      <c r="C74" s="33" t="s">
        <v>16</v>
      </c>
      <c r="D74" s="41"/>
      <c r="E74" s="41"/>
      <c r="F74" s="41"/>
      <c r="G74" s="41"/>
      <c r="H74" s="41"/>
      <c r="I74" s="41"/>
      <c r="J74" s="41"/>
      <c r="K74" s="41"/>
      <c r="L74" s="14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4.4" customHeight="1">
      <c r="A75" s="39"/>
      <c r="B75" s="40"/>
      <c r="C75" s="41"/>
      <c r="D75" s="41"/>
      <c r="E75" s="170" t="str">
        <f>E7</f>
        <v>REGENERACE SÍDLIŠTĚ KAMENEC - 3.etapa</v>
      </c>
      <c r="F75" s="33"/>
      <c r="G75" s="33"/>
      <c r="H75" s="33"/>
      <c r="I75" s="41"/>
      <c r="J75" s="41"/>
      <c r="K75" s="41"/>
      <c r="L75" s="14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1" customFormat="1" ht="12" customHeight="1">
      <c r="B76" s="22"/>
      <c r="C76" s="33" t="s">
        <v>93</v>
      </c>
      <c r="D76" s="23"/>
      <c r="E76" s="23"/>
      <c r="F76" s="23"/>
      <c r="G76" s="23"/>
      <c r="H76" s="23"/>
      <c r="I76" s="23"/>
      <c r="J76" s="23"/>
      <c r="K76" s="23"/>
      <c r="L76" s="21"/>
    </row>
    <row r="77" s="2" customFormat="1" ht="14.4" customHeight="1">
      <c r="A77" s="39"/>
      <c r="B77" s="40"/>
      <c r="C77" s="41"/>
      <c r="D77" s="41"/>
      <c r="E77" s="170" t="s">
        <v>94</v>
      </c>
      <c r="F77" s="41"/>
      <c r="G77" s="41"/>
      <c r="H77" s="41"/>
      <c r="I77" s="41"/>
      <c r="J77" s="41"/>
      <c r="K77" s="41"/>
      <c r="L77" s="14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95</v>
      </c>
      <c r="D78" s="41"/>
      <c r="E78" s="41"/>
      <c r="F78" s="41"/>
      <c r="G78" s="41"/>
      <c r="H78" s="41"/>
      <c r="I78" s="41"/>
      <c r="J78" s="41"/>
      <c r="K78" s="41"/>
      <c r="L78" s="14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4.4" customHeight="1">
      <c r="A79" s="39"/>
      <c r="B79" s="40"/>
      <c r="C79" s="41"/>
      <c r="D79" s="41"/>
      <c r="E79" s="70" t="str">
        <f>E11</f>
        <v>08 - SO 901.08 – Zástěny u kontejnerových stání</v>
      </c>
      <c r="F79" s="41"/>
      <c r="G79" s="41"/>
      <c r="H79" s="41"/>
      <c r="I79" s="41"/>
      <c r="J79" s="41"/>
      <c r="K79" s="41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6.96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4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2" customHeight="1">
      <c r="A81" s="39"/>
      <c r="B81" s="40"/>
      <c r="C81" s="33" t="s">
        <v>21</v>
      </c>
      <c r="D81" s="41"/>
      <c r="E81" s="41"/>
      <c r="F81" s="28" t="str">
        <f>F14</f>
        <v xml:space="preserve"> </v>
      </c>
      <c r="G81" s="41"/>
      <c r="H81" s="41"/>
      <c r="I81" s="33" t="s">
        <v>23</v>
      </c>
      <c r="J81" s="73" t="str">
        <f>IF(J14="","",J14)</f>
        <v>4. 9. 2020</v>
      </c>
      <c r="K81" s="41"/>
      <c r="L81" s="14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6.96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26.4" customHeight="1">
      <c r="A83" s="39"/>
      <c r="B83" s="40"/>
      <c r="C83" s="33" t="s">
        <v>25</v>
      </c>
      <c r="D83" s="41"/>
      <c r="E83" s="41"/>
      <c r="F83" s="28" t="str">
        <f>E17</f>
        <v>Statutární město Ostrava, MO Slezská Ostrava</v>
      </c>
      <c r="G83" s="41"/>
      <c r="H83" s="41"/>
      <c r="I83" s="33" t="s">
        <v>31</v>
      </c>
      <c r="J83" s="37" t="str">
        <f>E23</f>
        <v>ing. Pavel Obroučka</v>
      </c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5.6" customHeight="1">
      <c r="A84" s="39"/>
      <c r="B84" s="40"/>
      <c r="C84" s="33" t="s">
        <v>29</v>
      </c>
      <c r="D84" s="41"/>
      <c r="E84" s="41"/>
      <c r="F84" s="28" t="str">
        <f>IF(E20="","",E20)</f>
        <v>Vyplň údaj</v>
      </c>
      <c r="G84" s="41"/>
      <c r="H84" s="41"/>
      <c r="I84" s="33" t="s">
        <v>34</v>
      </c>
      <c r="J84" s="37" t="str">
        <f>E26</f>
        <v>Kolková</v>
      </c>
      <c r="K84" s="41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0.32" customHeight="1">
      <c r="A85" s="39"/>
      <c r="B85" s="40"/>
      <c r="C85" s="41"/>
      <c r="D85" s="41"/>
      <c r="E85" s="41"/>
      <c r="F85" s="41"/>
      <c r="G85" s="41"/>
      <c r="H85" s="41"/>
      <c r="I85" s="41"/>
      <c r="J85" s="41"/>
      <c r="K85" s="41"/>
      <c r="L85" s="14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1" customFormat="1" ht="29.28" customHeight="1">
      <c r="A86" s="186"/>
      <c r="B86" s="187"/>
      <c r="C86" s="188" t="s">
        <v>108</v>
      </c>
      <c r="D86" s="189" t="s">
        <v>57</v>
      </c>
      <c r="E86" s="189" t="s">
        <v>53</v>
      </c>
      <c r="F86" s="189" t="s">
        <v>54</v>
      </c>
      <c r="G86" s="189" t="s">
        <v>109</v>
      </c>
      <c r="H86" s="189" t="s">
        <v>110</v>
      </c>
      <c r="I86" s="189" t="s">
        <v>111</v>
      </c>
      <c r="J86" s="189" t="s">
        <v>99</v>
      </c>
      <c r="K86" s="190" t="s">
        <v>112</v>
      </c>
      <c r="L86" s="191"/>
      <c r="M86" s="93" t="s">
        <v>19</v>
      </c>
      <c r="N86" s="94" t="s">
        <v>42</v>
      </c>
      <c r="O86" s="94" t="s">
        <v>113</v>
      </c>
      <c r="P86" s="94" t="s">
        <v>114</v>
      </c>
      <c r="Q86" s="94" t="s">
        <v>115</v>
      </c>
      <c r="R86" s="94" t="s">
        <v>116</v>
      </c>
      <c r="S86" s="94" t="s">
        <v>117</v>
      </c>
      <c r="T86" s="95" t="s">
        <v>118</v>
      </c>
      <c r="U86" s="186"/>
      <c r="V86" s="186"/>
      <c r="W86" s="186"/>
      <c r="X86" s="186"/>
      <c r="Y86" s="186"/>
      <c r="Z86" s="186"/>
      <c r="AA86" s="186"/>
      <c r="AB86" s="186"/>
      <c r="AC86" s="186"/>
      <c r="AD86" s="186"/>
      <c r="AE86" s="186"/>
    </row>
    <row r="87" s="2" customFormat="1" ht="22.8" customHeight="1">
      <c r="A87" s="39"/>
      <c r="B87" s="40"/>
      <c r="C87" s="100" t="s">
        <v>119</v>
      </c>
      <c r="D87" s="41"/>
      <c r="E87" s="41"/>
      <c r="F87" s="41"/>
      <c r="G87" s="41"/>
      <c r="H87" s="41"/>
      <c r="I87" s="41"/>
      <c r="J87" s="192">
        <f>BK87</f>
        <v>0</v>
      </c>
      <c r="K87" s="41"/>
      <c r="L87" s="45"/>
      <c r="M87" s="96"/>
      <c r="N87" s="193"/>
      <c r="O87" s="97"/>
      <c r="P87" s="194">
        <f>P88</f>
        <v>0</v>
      </c>
      <c r="Q87" s="97"/>
      <c r="R87" s="194">
        <f>R88</f>
        <v>1.3800000000000001</v>
      </c>
      <c r="S87" s="97"/>
      <c r="T87" s="195">
        <f>T88</f>
        <v>0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T87" s="18" t="s">
        <v>71</v>
      </c>
      <c r="AU87" s="18" t="s">
        <v>100</v>
      </c>
      <c r="BK87" s="196">
        <f>BK88</f>
        <v>0</v>
      </c>
    </row>
    <row r="88" s="12" customFormat="1" ht="25.92" customHeight="1">
      <c r="A88" s="12"/>
      <c r="B88" s="197"/>
      <c r="C88" s="198"/>
      <c r="D88" s="199" t="s">
        <v>71</v>
      </c>
      <c r="E88" s="200" t="s">
        <v>120</v>
      </c>
      <c r="F88" s="200" t="s">
        <v>120</v>
      </c>
      <c r="G88" s="198"/>
      <c r="H88" s="198"/>
      <c r="I88" s="201"/>
      <c r="J88" s="202">
        <f>BK88</f>
        <v>0</v>
      </c>
      <c r="K88" s="198"/>
      <c r="L88" s="203"/>
      <c r="M88" s="204"/>
      <c r="N88" s="205"/>
      <c r="O88" s="205"/>
      <c r="P88" s="206">
        <f>P89</f>
        <v>0</v>
      </c>
      <c r="Q88" s="205"/>
      <c r="R88" s="206">
        <f>R89</f>
        <v>1.3800000000000001</v>
      </c>
      <c r="S88" s="205"/>
      <c r="T88" s="207">
        <f>T89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8" t="s">
        <v>76</v>
      </c>
      <c r="AT88" s="209" t="s">
        <v>71</v>
      </c>
      <c r="AU88" s="209" t="s">
        <v>72</v>
      </c>
      <c r="AY88" s="208" t="s">
        <v>122</v>
      </c>
      <c r="BK88" s="210">
        <f>BK89</f>
        <v>0</v>
      </c>
    </row>
    <row r="89" s="12" customFormat="1" ht="22.8" customHeight="1">
      <c r="A89" s="12"/>
      <c r="B89" s="197"/>
      <c r="C89" s="198"/>
      <c r="D89" s="199" t="s">
        <v>71</v>
      </c>
      <c r="E89" s="211" t="s">
        <v>373</v>
      </c>
      <c r="F89" s="211" t="s">
        <v>374</v>
      </c>
      <c r="G89" s="198"/>
      <c r="H89" s="198"/>
      <c r="I89" s="201"/>
      <c r="J89" s="212">
        <f>BK89</f>
        <v>0</v>
      </c>
      <c r="K89" s="198"/>
      <c r="L89" s="203"/>
      <c r="M89" s="204"/>
      <c r="N89" s="205"/>
      <c r="O89" s="205"/>
      <c r="P89" s="206">
        <f>SUM(P90:P96)</f>
        <v>0</v>
      </c>
      <c r="Q89" s="205"/>
      <c r="R89" s="206">
        <f>SUM(R90:R96)</f>
        <v>1.3800000000000001</v>
      </c>
      <c r="S89" s="205"/>
      <c r="T89" s="207">
        <f>SUM(T90:T96)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8" t="s">
        <v>76</v>
      </c>
      <c r="AT89" s="209" t="s">
        <v>71</v>
      </c>
      <c r="AU89" s="209" t="s">
        <v>76</v>
      </c>
      <c r="AY89" s="208" t="s">
        <v>122</v>
      </c>
      <c r="BK89" s="210">
        <f>SUM(BK90:BK96)</f>
        <v>0</v>
      </c>
    </row>
    <row r="90" s="2" customFormat="1" ht="13.8" customHeight="1">
      <c r="A90" s="39"/>
      <c r="B90" s="40"/>
      <c r="C90" s="213" t="s">
        <v>76</v>
      </c>
      <c r="D90" s="213" t="s">
        <v>124</v>
      </c>
      <c r="E90" s="214" t="s">
        <v>375</v>
      </c>
      <c r="F90" s="215" t="s">
        <v>376</v>
      </c>
      <c r="G90" s="216" t="s">
        <v>232</v>
      </c>
      <c r="H90" s="217">
        <v>11</v>
      </c>
      <c r="I90" s="218"/>
      <c r="J90" s="219">
        <f>ROUND(I90*H90,2)</f>
        <v>0</v>
      </c>
      <c r="K90" s="215" t="s">
        <v>19</v>
      </c>
      <c r="L90" s="45"/>
      <c r="M90" s="220" t="s">
        <v>19</v>
      </c>
      <c r="N90" s="221" t="s">
        <v>43</v>
      </c>
      <c r="O90" s="85"/>
      <c r="P90" s="222">
        <f>O90*H90</f>
        <v>0</v>
      </c>
      <c r="Q90" s="222">
        <v>0.029999999999999999</v>
      </c>
      <c r="R90" s="222">
        <f>Q90*H90</f>
        <v>0.32999999999999996</v>
      </c>
      <c r="S90" s="222">
        <v>0</v>
      </c>
      <c r="T90" s="223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24" t="s">
        <v>129</v>
      </c>
      <c r="AT90" s="224" t="s">
        <v>124</v>
      </c>
      <c r="AU90" s="224" t="s">
        <v>80</v>
      </c>
      <c r="AY90" s="18" t="s">
        <v>122</v>
      </c>
      <c r="BE90" s="225">
        <f>IF(N90="základní",J90,0)</f>
        <v>0</v>
      </c>
      <c r="BF90" s="225">
        <f>IF(N90="snížená",J90,0)</f>
        <v>0</v>
      </c>
      <c r="BG90" s="225">
        <f>IF(N90="zákl. přenesená",J90,0)</f>
        <v>0</v>
      </c>
      <c r="BH90" s="225">
        <f>IF(N90="sníž. přenesená",J90,0)</f>
        <v>0</v>
      </c>
      <c r="BI90" s="225">
        <f>IF(N90="nulová",J90,0)</f>
        <v>0</v>
      </c>
      <c r="BJ90" s="18" t="s">
        <v>76</v>
      </c>
      <c r="BK90" s="225">
        <f>ROUND(I90*H90,2)</f>
        <v>0</v>
      </c>
      <c r="BL90" s="18" t="s">
        <v>129</v>
      </c>
      <c r="BM90" s="224" t="s">
        <v>377</v>
      </c>
    </row>
    <row r="91" s="2" customFormat="1" ht="13.8" customHeight="1">
      <c r="A91" s="39"/>
      <c r="B91" s="40"/>
      <c r="C91" s="213" t="s">
        <v>80</v>
      </c>
      <c r="D91" s="213" t="s">
        <v>124</v>
      </c>
      <c r="E91" s="214" t="s">
        <v>378</v>
      </c>
      <c r="F91" s="215" t="s">
        <v>379</v>
      </c>
      <c r="G91" s="216" t="s">
        <v>232</v>
      </c>
      <c r="H91" s="217">
        <v>1</v>
      </c>
      <c r="I91" s="218"/>
      <c r="J91" s="219">
        <f>ROUND(I91*H91,2)</f>
        <v>0</v>
      </c>
      <c r="K91" s="215" t="s">
        <v>19</v>
      </c>
      <c r="L91" s="45"/>
      <c r="M91" s="220" t="s">
        <v>19</v>
      </c>
      <c r="N91" s="221" t="s">
        <v>43</v>
      </c>
      <c r="O91" s="85"/>
      <c r="P91" s="222">
        <f>O91*H91</f>
        <v>0</v>
      </c>
      <c r="Q91" s="222">
        <v>0.029999999999999999</v>
      </c>
      <c r="R91" s="222">
        <f>Q91*H91</f>
        <v>0.029999999999999999</v>
      </c>
      <c r="S91" s="222">
        <v>0</v>
      </c>
      <c r="T91" s="223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24" t="s">
        <v>129</v>
      </c>
      <c r="AT91" s="224" t="s">
        <v>124</v>
      </c>
      <c r="AU91" s="224" t="s">
        <v>80</v>
      </c>
      <c r="AY91" s="18" t="s">
        <v>122</v>
      </c>
      <c r="BE91" s="225">
        <f>IF(N91="základní",J91,0)</f>
        <v>0</v>
      </c>
      <c r="BF91" s="225">
        <f>IF(N91="snížená",J91,0)</f>
        <v>0</v>
      </c>
      <c r="BG91" s="225">
        <f>IF(N91="zákl. přenesená",J91,0)</f>
        <v>0</v>
      </c>
      <c r="BH91" s="225">
        <f>IF(N91="sníž. přenesená",J91,0)</f>
        <v>0</v>
      </c>
      <c r="BI91" s="225">
        <f>IF(N91="nulová",J91,0)</f>
        <v>0</v>
      </c>
      <c r="BJ91" s="18" t="s">
        <v>76</v>
      </c>
      <c r="BK91" s="225">
        <f>ROUND(I91*H91,2)</f>
        <v>0</v>
      </c>
      <c r="BL91" s="18" t="s">
        <v>129</v>
      </c>
      <c r="BM91" s="224" t="s">
        <v>380</v>
      </c>
    </row>
    <row r="92" s="2" customFormat="1" ht="13.8" customHeight="1">
      <c r="A92" s="39"/>
      <c r="B92" s="40"/>
      <c r="C92" s="213" t="s">
        <v>139</v>
      </c>
      <c r="D92" s="213" t="s">
        <v>124</v>
      </c>
      <c r="E92" s="214" t="s">
        <v>381</v>
      </c>
      <c r="F92" s="215" t="s">
        <v>382</v>
      </c>
      <c r="G92" s="216" t="s">
        <v>232</v>
      </c>
      <c r="H92" s="217">
        <v>13</v>
      </c>
      <c r="I92" s="218"/>
      <c r="J92" s="219">
        <f>ROUND(I92*H92,2)</f>
        <v>0</v>
      </c>
      <c r="K92" s="215" t="s">
        <v>19</v>
      </c>
      <c r="L92" s="45"/>
      <c r="M92" s="220" t="s">
        <v>19</v>
      </c>
      <c r="N92" s="221" t="s">
        <v>43</v>
      </c>
      <c r="O92" s="85"/>
      <c r="P92" s="222">
        <f>O92*H92</f>
        <v>0</v>
      </c>
      <c r="Q92" s="222">
        <v>0.029999999999999999</v>
      </c>
      <c r="R92" s="222">
        <f>Q92*H92</f>
        <v>0.39000000000000001</v>
      </c>
      <c r="S92" s="222">
        <v>0</v>
      </c>
      <c r="T92" s="223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24" t="s">
        <v>129</v>
      </c>
      <c r="AT92" s="224" t="s">
        <v>124</v>
      </c>
      <c r="AU92" s="224" t="s">
        <v>80</v>
      </c>
      <c r="AY92" s="18" t="s">
        <v>122</v>
      </c>
      <c r="BE92" s="225">
        <f>IF(N92="základní",J92,0)</f>
        <v>0</v>
      </c>
      <c r="BF92" s="225">
        <f>IF(N92="snížená",J92,0)</f>
        <v>0</v>
      </c>
      <c r="BG92" s="225">
        <f>IF(N92="zákl. přenesená",J92,0)</f>
        <v>0</v>
      </c>
      <c r="BH92" s="225">
        <f>IF(N92="sníž. přenesená",J92,0)</f>
        <v>0</v>
      </c>
      <c r="BI92" s="225">
        <f>IF(N92="nulová",J92,0)</f>
        <v>0</v>
      </c>
      <c r="BJ92" s="18" t="s">
        <v>76</v>
      </c>
      <c r="BK92" s="225">
        <f>ROUND(I92*H92,2)</f>
        <v>0</v>
      </c>
      <c r="BL92" s="18" t="s">
        <v>129</v>
      </c>
      <c r="BM92" s="224" t="s">
        <v>383</v>
      </c>
    </row>
    <row r="93" s="2" customFormat="1" ht="13.8" customHeight="1">
      <c r="A93" s="39"/>
      <c r="B93" s="40"/>
      <c r="C93" s="213" t="s">
        <v>129</v>
      </c>
      <c r="D93" s="213" t="s">
        <v>124</v>
      </c>
      <c r="E93" s="214" t="s">
        <v>384</v>
      </c>
      <c r="F93" s="215" t="s">
        <v>385</v>
      </c>
      <c r="G93" s="216" t="s">
        <v>232</v>
      </c>
      <c r="H93" s="217">
        <v>1</v>
      </c>
      <c r="I93" s="218"/>
      <c r="J93" s="219">
        <f>ROUND(I93*H93,2)</f>
        <v>0</v>
      </c>
      <c r="K93" s="215" t="s">
        <v>19</v>
      </c>
      <c r="L93" s="45"/>
      <c r="M93" s="220" t="s">
        <v>19</v>
      </c>
      <c r="N93" s="221" t="s">
        <v>43</v>
      </c>
      <c r="O93" s="85"/>
      <c r="P93" s="222">
        <f>O93*H93</f>
        <v>0</v>
      </c>
      <c r="Q93" s="222">
        <v>0.029999999999999999</v>
      </c>
      <c r="R93" s="222">
        <f>Q93*H93</f>
        <v>0.029999999999999999</v>
      </c>
      <c r="S93" s="222">
        <v>0</v>
      </c>
      <c r="T93" s="223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24" t="s">
        <v>129</v>
      </c>
      <c r="AT93" s="224" t="s">
        <v>124</v>
      </c>
      <c r="AU93" s="224" t="s">
        <v>80</v>
      </c>
      <c r="AY93" s="18" t="s">
        <v>122</v>
      </c>
      <c r="BE93" s="225">
        <f>IF(N93="základní",J93,0)</f>
        <v>0</v>
      </c>
      <c r="BF93" s="225">
        <f>IF(N93="snížená",J93,0)</f>
        <v>0</v>
      </c>
      <c r="BG93" s="225">
        <f>IF(N93="zákl. přenesená",J93,0)</f>
        <v>0</v>
      </c>
      <c r="BH93" s="225">
        <f>IF(N93="sníž. přenesená",J93,0)</f>
        <v>0</v>
      </c>
      <c r="BI93" s="225">
        <f>IF(N93="nulová",J93,0)</f>
        <v>0</v>
      </c>
      <c r="BJ93" s="18" t="s">
        <v>76</v>
      </c>
      <c r="BK93" s="225">
        <f>ROUND(I93*H93,2)</f>
        <v>0</v>
      </c>
      <c r="BL93" s="18" t="s">
        <v>129</v>
      </c>
      <c r="BM93" s="224" t="s">
        <v>386</v>
      </c>
    </row>
    <row r="94" s="2" customFormat="1" ht="13.8" customHeight="1">
      <c r="A94" s="39"/>
      <c r="B94" s="40"/>
      <c r="C94" s="213" t="s">
        <v>147</v>
      </c>
      <c r="D94" s="213" t="s">
        <v>124</v>
      </c>
      <c r="E94" s="214" t="s">
        <v>387</v>
      </c>
      <c r="F94" s="215" t="s">
        <v>388</v>
      </c>
      <c r="G94" s="216" t="s">
        <v>232</v>
      </c>
      <c r="H94" s="217">
        <v>9</v>
      </c>
      <c r="I94" s="218"/>
      <c r="J94" s="219">
        <f>ROUND(I94*H94,2)</f>
        <v>0</v>
      </c>
      <c r="K94" s="215" t="s">
        <v>19</v>
      </c>
      <c r="L94" s="45"/>
      <c r="M94" s="220" t="s">
        <v>19</v>
      </c>
      <c r="N94" s="221" t="s">
        <v>43</v>
      </c>
      <c r="O94" s="85"/>
      <c r="P94" s="222">
        <f>O94*H94</f>
        <v>0</v>
      </c>
      <c r="Q94" s="222">
        <v>0.029999999999999999</v>
      </c>
      <c r="R94" s="222">
        <f>Q94*H94</f>
        <v>0.27000000000000002</v>
      </c>
      <c r="S94" s="222">
        <v>0</v>
      </c>
      <c r="T94" s="223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24" t="s">
        <v>129</v>
      </c>
      <c r="AT94" s="224" t="s">
        <v>124</v>
      </c>
      <c r="AU94" s="224" t="s">
        <v>80</v>
      </c>
      <c r="AY94" s="18" t="s">
        <v>122</v>
      </c>
      <c r="BE94" s="225">
        <f>IF(N94="základní",J94,0)</f>
        <v>0</v>
      </c>
      <c r="BF94" s="225">
        <f>IF(N94="snížená",J94,0)</f>
        <v>0</v>
      </c>
      <c r="BG94" s="225">
        <f>IF(N94="zákl. přenesená",J94,0)</f>
        <v>0</v>
      </c>
      <c r="BH94" s="225">
        <f>IF(N94="sníž. přenesená",J94,0)</f>
        <v>0</v>
      </c>
      <c r="BI94" s="225">
        <f>IF(N94="nulová",J94,0)</f>
        <v>0</v>
      </c>
      <c r="BJ94" s="18" t="s">
        <v>76</v>
      </c>
      <c r="BK94" s="225">
        <f>ROUND(I94*H94,2)</f>
        <v>0</v>
      </c>
      <c r="BL94" s="18" t="s">
        <v>129</v>
      </c>
      <c r="BM94" s="224" t="s">
        <v>389</v>
      </c>
    </row>
    <row r="95" s="2" customFormat="1" ht="13.8" customHeight="1">
      <c r="A95" s="39"/>
      <c r="B95" s="40"/>
      <c r="C95" s="213" t="s">
        <v>154</v>
      </c>
      <c r="D95" s="213" t="s">
        <v>124</v>
      </c>
      <c r="E95" s="214" t="s">
        <v>390</v>
      </c>
      <c r="F95" s="215" t="s">
        <v>391</v>
      </c>
      <c r="G95" s="216" t="s">
        <v>232</v>
      </c>
      <c r="H95" s="217">
        <v>10</v>
      </c>
      <c r="I95" s="218"/>
      <c r="J95" s="219">
        <f>ROUND(I95*H95,2)</f>
        <v>0</v>
      </c>
      <c r="K95" s="215" t="s">
        <v>19</v>
      </c>
      <c r="L95" s="45"/>
      <c r="M95" s="220" t="s">
        <v>19</v>
      </c>
      <c r="N95" s="221" t="s">
        <v>43</v>
      </c>
      <c r="O95" s="85"/>
      <c r="P95" s="222">
        <f>O95*H95</f>
        <v>0</v>
      </c>
      <c r="Q95" s="222">
        <v>0.029999999999999999</v>
      </c>
      <c r="R95" s="222">
        <f>Q95*H95</f>
        <v>0.29999999999999999</v>
      </c>
      <c r="S95" s="222">
        <v>0</v>
      </c>
      <c r="T95" s="223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24" t="s">
        <v>129</v>
      </c>
      <c r="AT95" s="224" t="s">
        <v>124</v>
      </c>
      <c r="AU95" s="224" t="s">
        <v>80</v>
      </c>
      <c r="AY95" s="18" t="s">
        <v>122</v>
      </c>
      <c r="BE95" s="225">
        <f>IF(N95="základní",J95,0)</f>
        <v>0</v>
      </c>
      <c r="BF95" s="225">
        <f>IF(N95="snížená",J95,0)</f>
        <v>0</v>
      </c>
      <c r="BG95" s="225">
        <f>IF(N95="zákl. přenesená",J95,0)</f>
        <v>0</v>
      </c>
      <c r="BH95" s="225">
        <f>IF(N95="sníž. přenesená",J95,0)</f>
        <v>0</v>
      </c>
      <c r="BI95" s="225">
        <f>IF(N95="nulová",J95,0)</f>
        <v>0</v>
      </c>
      <c r="BJ95" s="18" t="s">
        <v>76</v>
      </c>
      <c r="BK95" s="225">
        <f>ROUND(I95*H95,2)</f>
        <v>0</v>
      </c>
      <c r="BL95" s="18" t="s">
        <v>129</v>
      </c>
      <c r="BM95" s="224" t="s">
        <v>392</v>
      </c>
    </row>
    <row r="96" s="2" customFormat="1" ht="13.8" customHeight="1">
      <c r="A96" s="39"/>
      <c r="B96" s="40"/>
      <c r="C96" s="213" t="s">
        <v>162</v>
      </c>
      <c r="D96" s="213" t="s">
        <v>124</v>
      </c>
      <c r="E96" s="214" t="s">
        <v>393</v>
      </c>
      <c r="F96" s="215" t="s">
        <v>394</v>
      </c>
      <c r="G96" s="216" t="s">
        <v>232</v>
      </c>
      <c r="H96" s="217">
        <v>1</v>
      </c>
      <c r="I96" s="218"/>
      <c r="J96" s="219">
        <f>ROUND(I96*H96,2)</f>
        <v>0</v>
      </c>
      <c r="K96" s="215" t="s">
        <v>19</v>
      </c>
      <c r="L96" s="45"/>
      <c r="M96" s="277" t="s">
        <v>19</v>
      </c>
      <c r="N96" s="278" t="s">
        <v>43</v>
      </c>
      <c r="O96" s="264"/>
      <c r="P96" s="279">
        <f>O96*H96</f>
        <v>0</v>
      </c>
      <c r="Q96" s="279">
        <v>0.029999999999999999</v>
      </c>
      <c r="R96" s="279">
        <f>Q96*H96</f>
        <v>0.029999999999999999</v>
      </c>
      <c r="S96" s="279">
        <v>0</v>
      </c>
      <c r="T96" s="280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24" t="s">
        <v>129</v>
      </c>
      <c r="AT96" s="224" t="s">
        <v>124</v>
      </c>
      <c r="AU96" s="224" t="s">
        <v>80</v>
      </c>
      <c r="AY96" s="18" t="s">
        <v>122</v>
      </c>
      <c r="BE96" s="225">
        <f>IF(N96="základní",J96,0)</f>
        <v>0</v>
      </c>
      <c r="BF96" s="225">
        <f>IF(N96="snížená",J96,0)</f>
        <v>0</v>
      </c>
      <c r="BG96" s="225">
        <f>IF(N96="zákl. přenesená",J96,0)</f>
        <v>0</v>
      </c>
      <c r="BH96" s="225">
        <f>IF(N96="sníž. přenesená",J96,0)</f>
        <v>0</v>
      </c>
      <c r="BI96" s="225">
        <f>IF(N96="nulová",J96,0)</f>
        <v>0</v>
      </c>
      <c r="BJ96" s="18" t="s">
        <v>76</v>
      </c>
      <c r="BK96" s="225">
        <f>ROUND(I96*H96,2)</f>
        <v>0</v>
      </c>
      <c r="BL96" s="18" t="s">
        <v>129</v>
      </c>
      <c r="BM96" s="224" t="s">
        <v>395</v>
      </c>
    </row>
    <row r="97" s="2" customFormat="1" ht="6.96" customHeight="1">
      <c r="A97" s="39"/>
      <c r="B97" s="60"/>
      <c r="C97" s="61"/>
      <c r="D97" s="61"/>
      <c r="E97" s="61"/>
      <c r="F97" s="61"/>
      <c r="G97" s="61"/>
      <c r="H97" s="61"/>
      <c r="I97" s="61"/>
      <c r="J97" s="61"/>
      <c r="K97" s="61"/>
      <c r="L97" s="45"/>
      <c r="M97" s="39"/>
      <c r="O97" s="39"/>
      <c r="P97" s="39"/>
      <c r="Q97" s="39"/>
      <c r="R97" s="39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</sheetData>
  <sheetProtection sheet="1" autoFilter="0" formatColumns="0" formatRows="0" objects="1" scenarios="1" spinCount="100000" saltValue="mDm6qpextqzMmi7v5tw/nLk3YJRNWbJajE4Dw+CR2NwHofrnhssB3vO1XGW/qNKu0Q2u04FQMohneNZhLKkYHg==" hashValue="sqcIWLs8XgX7Fcs+VQKPYKKacj47nmKMszXiKbX4lgYjhiDNzYfp0kH4EFhNIry0FSyYvJUEWbNPk4+wPJRQ3A==" algorithmName="SHA-512" password="CC35"/>
  <autoFilter ref="C86:K96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5:H75"/>
    <mergeCell ref="E77:H77"/>
    <mergeCell ref="E79:H7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sheetFormatPr defaultRowHeight="13.5"/>
  <cols>
    <col min="1" max="1" width="8.28125" style="281" customWidth="1"/>
    <col min="2" max="2" width="1.710938" style="281" customWidth="1"/>
    <col min="3" max="4" width="5.003906" style="281" customWidth="1"/>
    <col min="5" max="5" width="11.71094" style="281" customWidth="1"/>
    <col min="6" max="6" width="9.140625" style="281" customWidth="1"/>
    <col min="7" max="7" width="5.003906" style="281" customWidth="1"/>
    <col min="8" max="8" width="77.85156" style="281" customWidth="1"/>
    <col min="9" max="10" width="20.00391" style="281" customWidth="1"/>
    <col min="11" max="11" width="1.710938" style="281" customWidth="1"/>
  </cols>
  <sheetData>
    <row r="1" s="1" customFormat="1" ht="37.5" customHeight="1"/>
    <row r="2" s="1" customFormat="1" ht="7.5" customHeight="1">
      <c r="B2" s="282"/>
      <c r="C2" s="283"/>
      <c r="D2" s="283"/>
      <c r="E2" s="283"/>
      <c r="F2" s="283"/>
      <c r="G2" s="283"/>
      <c r="H2" s="283"/>
      <c r="I2" s="283"/>
      <c r="J2" s="283"/>
      <c r="K2" s="284"/>
    </row>
    <row r="3" s="16" customFormat="1" ht="45" customHeight="1">
      <c r="B3" s="285"/>
      <c r="C3" s="286" t="s">
        <v>396</v>
      </c>
      <c r="D3" s="286"/>
      <c r="E3" s="286"/>
      <c r="F3" s="286"/>
      <c r="G3" s="286"/>
      <c r="H3" s="286"/>
      <c r="I3" s="286"/>
      <c r="J3" s="286"/>
      <c r="K3" s="287"/>
    </row>
    <row r="4" s="1" customFormat="1" ht="25.5" customHeight="1">
      <c r="B4" s="288"/>
      <c r="C4" s="289" t="s">
        <v>397</v>
      </c>
      <c r="D4" s="289"/>
      <c r="E4" s="289"/>
      <c r="F4" s="289"/>
      <c r="G4" s="289"/>
      <c r="H4" s="289"/>
      <c r="I4" s="289"/>
      <c r="J4" s="289"/>
      <c r="K4" s="290"/>
    </row>
    <row r="5" s="1" customFormat="1" ht="5.25" customHeight="1">
      <c r="B5" s="288"/>
      <c r="C5" s="291"/>
      <c r="D5" s="291"/>
      <c r="E5" s="291"/>
      <c r="F5" s="291"/>
      <c r="G5" s="291"/>
      <c r="H5" s="291"/>
      <c r="I5" s="291"/>
      <c r="J5" s="291"/>
      <c r="K5" s="290"/>
    </row>
    <row r="6" s="1" customFormat="1" ht="15" customHeight="1">
      <c r="B6" s="288"/>
      <c r="C6" s="292" t="s">
        <v>398</v>
      </c>
      <c r="D6" s="292"/>
      <c r="E6" s="292"/>
      <c r="F6" s="292"/>
      <c r="G6" s="292"/>
      <c r="H6" s="292"/>
      <c r="I6" s="292"/>
      <c r="J6" s="292"/>
      <c r="K6" s="290"/>
    </row>
    <row r="7" s="1" customFormat="1" ht="15" customHeight="1">
      <c r="B7" s="293"/>
      <c r="C7" s="292" t="s">
        <v>399</v>
      </c>
      <c r="D7" s="292"/>
      <c r="E7" s="292"/>
      <c r="F7" s="292"/>
      <c r="G7" s="292"/>
      <c r="H7" s="292"/>
      <c r="I7" s="292"/>
      <c r="J7" s="292"/>
      <c r="K7" s="290"/>
    </row>
    <row r="8" s="1" customFormat="1" ht="12.75" customHeight="1">
      <c r="B8" s="293"/>
      <c r="C8" s="292"/>
      <c r="D8" s="292"/>
      <c r="E8" s="292"/>
      <c r="F8" s="292"/>
      <c r="G8" s="292"/>
      <c r="H8" s="292"/>
      <c r="I8" s="292"/>
      <c r="J8" s="292"/>
      <c r="K8" s="290"/>
    </row>
    <row r="9" s="1" customFormat="1" ht="15" customHeight="1">
      <c r="B9" s="293"/>
      <c r="C9" s="292" t="s">
        <v>400</v>
      </c>
      <c r="D9" s="292"/>
      <c r="E9" s="292"/>
      <c r="F9" s="292"/>
      <c r="G9" s="292"/>
      <c r="H9" s="292"/>
      <c r="I9" s="292"/>
      <c r="J9" s="292"/>
      <c r="K9" s="290"/>
    </row>
    <row r="10" s="1" customFormat="1" ht="15" customHeight="1">
      <c r="B10" s="293"/>
      <c r="C10" s="292"/>
      <c r="D10" s="292" t="s">
        <v>401</v>
      </c>
      <c r="E10" s="292"/>
      <c r="F10" s="292"/>
      <c r="G10" s="292"/>
      <c r="H10" s="292"/>
      <c r="I10" s="292"/>
      <c r="J10" s="292"/>
      <c r="K10" s="290"/>
    </row>
    <row r="11" s="1" customFormat="1" ht="15" customHeight="1">
      <c r="B11" s="293"/>
      <c r="C11" s="294"/>
      <c r="D11" s="292" t="s">
        <v>402</v>
      </c>
      <c r="E11" s="292"/>
      <c r="F11" s="292"/>
      <c r="G11" s="292"/>
      <c r="H11" s="292"/>
      <c r="I11" s="292"/>
      <c r="J11" s="292"/>
      <c r="K11" s="290"/>
    </row>
    <row r="12" s="1" customFormat="1" ht="15" customHeight="1">
      <c r="B12" s="293"/>
      <c r="C12" s="294"/>
      <c r="D12" s="292"/>
      <c r="E12" s="292"/>
      <c r="F12" s="292"/>
      <c r="G12" s="292"/>
      <c r="H12" s="292"/>
      <c r="I12" s="292"/>
      <c r="J12" s="292"/>
      <c r="K12" s="290"/>
    </row>
    <row r="13" s="1" customFormat="1" ht="15" customHeight="1">
      <c r="B13" s="293"/>
      <c r="C13" s="294"/>
      <c r="D13" s="295" t="s">
        <v>403</v>
      </c>
      <c r="E13" s="292"/>
      <c r="F13" s="292"/>
      <c r="G13" s="292"/>
      <c r="H13" s="292"/>
      <c r="I13" s="292"/>
      <c r="J13" s="292"/>
      <c r="K13" s="290"/>
    </row>
    <row r="14" s="1" customFormat="1" ht="12.75" customHeight="1">
      <c r="B14" s="293"/>
      <c r="C14" s="294"/>
      <c r="D14" s="294"/>
      <c r="E14" s="294"/>
      <c r="F14" s="294"/>
      <c r="G14" s="294"/>
      <c r="H14" s="294"/>
      <c r="I14" s="294"/>
      <c r="J14" s="294"/>
      <c r="K14" s="290"/>
    </row>
    <row r="15" s="1" customFormat="1" ht="15" customHeight="1">
      <c r="B15" s="293"/>
      <c r="C15" s="294"/>
      <c r="D15" s="292" t="s">
        <v>404</v>
      </c>
      <c r="E15" s="292"/>
      <c r="F15" s="292"/>
      <c r="G15" s="292"/>
      <c r="H15" s="292"/>
      <c r="I15" s="292"/>
      <c r="J15" s="292"/>
      <c r="K15" s="290"/>
    </row>
    <row r="16" s="1" customFormat="1" ht="15" customHeight="1">
      <c r="B16" s="293"/>
      <c r="C16" s="294"/>
      <c r="D16" s="292" t="s">
        <v>405</v>
      </c>
      <c r="E16" s="292"/>
      <c r="F16" s="292"/>
      <c r="G16" s="292"/>
      <c r="H16" s="292"/>
      <c r="I16" s="292"/>
      <c r="J16" s="292"/>
      <c r="K16" s="290"/>
    </row>
    <row r="17" s="1" customFormat="1" ht="15" customHeight="1">
      <c r="B17" s="293"/>
      <c r="C17" s="294"/>
      <c r="D17" s="292" t="s">
        <v>406</v>
      </c>
      <c r="E17" s="292"/>
      <c r="F17" s="292"/>
      <c r="G17" s="292"/>
      <c r="H17" s="292"/>
      <c r="I17" s="292"/>
      <c r="J17" s="292"/>
      <c r="K17" s="290"/>
    </row>
    <row r="18" s="1" customFormat="1" ht="15" customHeight="1">
      <c r="B18" s="293"/>
      <c r="C18" s="294"/>
      <c r="D18" s="294"/>
      <c r="E18" s="296" t="s">
        <v>78</v>
      </c>
      <c r="F18" s="292" t="s">
        <v>407</v>
      </c>
      <c r="G18" s="292"/>
      <c r="H18" s="292"/>
      <c r="I18" s="292"/>
      <c r="J18" s="292"/>
      <c r="K18" s="290"/>
    </row>
    <row r="19" s="1" customFormat="1" ht="15" customHeight="1">
      <c r="B19" s="293"/>
      <c r="C19" s="294"/>
      <c r="D19" s="294"/>
      <c r="E19" s="296" t="s">
        <v>408</v>
      </c>
      <c r="F19" s="292" t="s">
        <v>409</v>
      </c>
      <c r="G19" s="292"/>
      <c r="H19" s="292"/>
      <c r="I19" s="292"/>
      <c r="J19" s="292"/>
      <c r="K19" s="290"/>
    </row>
    <row r="20" s="1" customFormat="1" ht="15" customHeight="1">
      <c r="B20" s="293"/>
      <c r="C20" s="294"/>
      <c r="D20" s="294"/>
      <c r="E20" s="296" t="s">
        <v>410</v>
      </c>
      <c r="F20" s="292" t="s">
        <v>411</v>
      </c>
      <c r="G20" s="292"/>
      <c r="H20" s="292"/>
      <c r="I20" s="292"/>
      <c r="J20" s="292"/>
      <c r="K20" s="290"/>
    </row>
    <row r="21" s="1" customFormat="1" ht="15" customHeight="1">
      <c r="B21" s="293"/>
      <c r="C21" s="294"/>
      <c r="D21" s="294"/>
      <c r="E21" s="296" t="s">
        <v>412</v>
      </c>
      <c r="F21" s="292" t="s">
        <v>413</v>
      </c>
      <c r="G21" s="292"/>
      <c r="H21" s="292"/>
      <c r="I21" s="292"/>
      <c r="J21" s="292"/>
      <c r="K21" s="290"/>
    </row>
    <row r="22" s="1" customFormat="1" ht="15" customHeight="1">
      <c r="B22" s="293"/>
      <c r="C22" s="294"/>
      <c r="D22" s="294"/>
      <c r="E22" s="296" t="s">
        <v>414</v>
      </c>
      <c r="F22" s="292" t="s">
        <v>415</v>
      </c>
      <c r="G22" s="292"/>
      <c r="H22" s="292"/>
      <c r="I22" s="292"/>
      <c r="J22" s="292"/>
      <c r="K22" s="290"/>
    </row>
    <row r="23" s="1" customFormat="1" ht="15" customHeight="1">
      <c r="B23" s="293"/>
      <c r="C23" s="294"/>
      <c r="D23" s="294"/>
      <c r="E23" s="296" t="s">
        <v>84</v>
      </c>
      <c r="F23" s="292" t="s">
        <v>416</v>
      </c>
      <c r="G23" s="292"/>
      <c r="H23" s="292"/>
      <c r="I23" s="292"/>
      <c r="J23" s="292"/>
      <c r="K23" s="290"/>
    </row>
    <row r="24" s="1" customFormat="1" ht="12.75" customHeight="1">
      <c r="B24" s="293"/>
      <c r="C24" s="294"/>
      <c r="D24" s="294"/>
      <c r="E24" s="294"/>
      <c r="F24" s="294"/>
      <c r="G24" s="294"/>
      <c r="H24" s="294"/>
      <c r="I24" s="294"/>
      <c r="J24" s="294"/>
      <c r="K24" s="290"/>
    </row>
    <row r="25" s="1" customFormat="1" ht="15" customHeight="1">
      <c r="B25" s="293"/>
      <c r="C25" s="292" t="s">
        <v>417</v>
      </c>
      <c r="D25" s="292"/>
      <c r="E25" s="292"/>
      <c r="F25" s="292"/>
      <c r="G25" s="292"/>
      <c r="H25" s="292"/>
      <c r="I25" s="292"/>
      <c r="J25" s="292"/>
      <c r="K25" s="290"/>
    </row>
    <row r="26" s="1" customFormat="1" ht="15" customHeight="1">
      <c r="B26" s="293"/>
      <c r="C26" s="292" t="s">
        <v>418</v>
      </c>
      <c r="D26" s="292"/>
      <c r="E26" s="292"/>
      <c r="F26" s="292"/>
      <c r="G26" s="292"/>
      <c r="H26" s="292"/>
      <c r="I26" s="292"/>
      <c r="J26" s="292"/>
      <c r="K26" s="290"/>
    </row>
    <row r="27" s="1" customFormat="1" ht="15" customHeight="1">
      <c r="B27" s="293"/>
      <c r="C27" s="292"/>
      <c r="D27" s="292" t="s">
        <v>419</v>
      </c>
      <c r="E27" s="292"/>
      <c r="F27" s="292"/>
      <c r="G27" s="292"/>
      <c r="H27" s="292"/>
      <c r="I27" s="292"/>
      <c r="J27" s="292"/>
      <c r="K27" s="290"/>
    </row>
    <row r="28" s="1" customFormat="1" ht="15" customHeight="1">
      <c r="B28" s="293"/>
      <c r="C28" s="294"/>
      <c r="D28" s="292" t="s">
        <v>420</v>
      </c>
      <c r="E28" s="292"/>
      <c r="F28" s="292"/>
      <c r="G28" s="292"/>
      <c r="H28" s="292"/>
      <c r="I28" s="292"/>
      <c r="J28" s="292"/>
      <c r="K28" s="290"/>
    </row>
    <row r="29" s="1" customFormat="1" ht="12.75" customHeight="1">
      <c r="B29" s="293"/>
      <c r="C29" s="294"/>
      <c r="D29" s="294"/>
      <c r="E29" s="294"/>
      <c r="F29" s="294"/>
      <c r="G29" s="294"/>
      <c r="H29" s="294"/>
      <c r="I29" s="294"/>
      <c r="J29" s="294"/>
      <c r="K29" s="290"/>
    </row>
    <row r="30" s="1" customFormat="1" ht="15" customHeight="1">
      <c r="B30" s="293"/>
      <c r="C30" s="294"/>
      <c r="D30" s="292" t="s">
        <v>421</v>
      </c>
      <c r="E30" s="292"/>
      <c r="F30" s="292"/>
      <c r="G30" s="292"/>
      <c r="H30" s="292"/>
      <c r="I30" s="292"/>
      <c r="J30" s="292"/>
      <c r="K30" s="290"/>
    </row>
    <row r="31" s="1" customFormat="1" ht="15" customHeight="1">
      <c r="B31" s="293"/>
      <c r="C31" s="294"/>
      <c r="D31" s="292" t="s">
        <v>422</v>
      </c>
      <c r="E31" s="292"/>
      <c r="F31" s="292"/>
      <c r="G31" s="292"/>
      <c r="H31" s="292"/>
      <c r="I31" s="292"/>
      <c r="J31" s="292"/>
      <c r="K31" s="290"/>
    </row>
    <row r="32" s="1" customFormat="1" ht="12.75" customHeight="1">
      <c r="B32" s="293"/>
      <c r="C32" s="294"/>
      <c r="D32" s="294"/>
      <c r="E32" s="294"/>
      <c r="F32" s="294"/>
      <c r="G32" s="294"/>
      <c r="H32" s="294"/>
      <c r="I32" s="294"/>
      <c r="J32" s="294"/>
      <c r="K32" s="290"/>
    </row>
    <row r="33" s="1" customFormat="1" ht="15" customHeight="1">
      <c r="B33" s="293"/>
      <c r="C33" s="294"/>
      <c r="D33" s="292" t="s">
        <v>423</v>
      </c>
      <c r="E33" s="292"/>
      <c r="F33" s="292"/>
      <c r="G33" s="292"/>
      <c r="H33" s="292"/>
      <c r="I33" s="292"/>
      <c r="J33" s="292"/>
      <c r="K33" s="290"/>
    </row>
    <row r="34" s="1" customFormat="1" ht="15" customHeight="1">
      <c r="B34" s="293"/>
      <c r="C34" s="294"/>
      <c r="D34" s="292" t="s">
        <v>424</v>
      </c>
      <c r="E34" s="292"/>
      <c r="F34" s="292"/>
      <c r="G34" s="292"/>
      <c r="H34" s="292"/>
      <c r="I34" s="292"/>
      <c r="J34" s="292"/>
      <c r="K34" s="290"/>
    </row>
    <row r="35" s="1" customFormat="1" ht="15" customHeight="1">
      <c r="B35" s="293"/>
      <c r="C35" s="294"/>
      <c r="D35" s="292" t="s">
        <v>425</v>
      </c>
      <c r="E35" s="292"/>
      <c r="F35" s="292"/>
      <c r="G35" s="292"/>
      <c r="H35" s="292"/>
      <c r="I35" s="292"/>
      <c r="J35" s="292"/>
      <c r="K35" s="290"/>
    </row>
    <row r="36" s="1" customFormat="1" ht="15" customHeight="1">
      <c r="B36" s="293"/>
      <c r="C36" s="294"/>
      <c r="D36" s="292"/>
      <c r="E36" s="295" t="s">
        <v>108</v>
      </c>
      <c r="F36" s="292"/>
      <c r="G36" s="292" t="s">
        <v>426</v>
      </c>
      <c r="H36" s="292"/>
      <c r="I36" s="292"/>
      <c r="J36" s="292"/>
      <c r="K36" s="290"/>
    </row>
    <row r="37" s="1" customFormat="1" ht="30.75" customHeight="1">
      <c r="B37" s="293"/>
      <c r="C37" s="294"/>
      <c r="D37" s="292"/>
      <c r="E37" s="295" t="s">
        <v>427</v>
      </c>
      <c r="F37" s="292"/>
      <c r="G37" s="292" t="s">
        <v>428</v>
      </c>
      <c r="H37" s="292"/>
      <c r="I37" s="292"/>
      <c r="J37" s="292"/>
      <c r="K37" s="290"/>
    </row>
    <row r="38" s="1" customFormat="1" ht="15" customHeight="1">
      <c r="B38" s="293"/>
      <c r="C38" s="294"/>
      <c r="D38" s="292"/>
      <c r="E38" s="295" t="s">
        <v>53</v>
      </c>
      <c r="F38" s="292"/>
      <c r="G38" s="292" t="s">
        <v>429</v>
      </c>
      <c r="H38" s="292"/>
      <c r="I38" s="292"/>
      <c r="J38" s="292"/>
      <c r="K38" s="290"/>
    </row>
    <row r="39" s="1" customFormat="1" ht="15" customHeight="1">
      <c r="B39" s="293"/>
      <c r="C39" s="294"/>
      <c r="D39" s="292"/>
      <c r="E39" s="295" t="s">
        <v>54</v>
      </c>
      <c r="F39" s="292"/>
      <c r="G39" s="292" t="s">
        <v>430</v>
      </c>
      <c r="H39" s="292"/>
      <c r="I39" s="292"/>
      <c r="J39" s="292"/>
      <c r="K39" s="290"/>
    </row>
    <row r="40" s="1" customFormat="1" ht="15" customHeight="1">
      <c r="B40" s="293"/>
      <c r="C40" s="294"/>
      <c r="D40" s="292"/>
      <c r="E40" s="295" t="s">
        <v>109</v>
      </c>
      <c r="F40" s="292"/>
      <c r="G40" s="292" t="s">
        <v>431</v>
      </c>
      <c r="H40" s="292"/>
      <c r="I40" s="292"/>
      <c r="J40" s="292"/>
      <c r="K40" s="290"/>
    </row>
    <row r="41" s="1" customFormat="1" ht="15" customHeight="1">
      <c r="B41" s="293"/>
      <c r="C41" s="294"/>
      <c r="D41" s="292"/>
      <c r="E41" s="295" t="s">
        <v>110</v>
      </c>
      <c r="F41" s="292"/>
      <c r="G41" s="292" t="s">
        <v>432</v>
      </c>
      <c r="H41" s="292"/>
      <c r="I41" s="292"/>
      <c r="J41" s="292"/>
      <c r="K41" s="290"/>
    </row>
    <row r="42" s="1" customFormat="1" ht="15" customHeight="1">
      <c r="B42" s="293"/>
      <c r="C42" s="294"/>
      <c r="D42" s="292"/>
      <c r="E42" s="295" t="s">
        <v>433</v>
      </c>
      <c r="F42" s="292"/>
      <c r="G42" s="292" t="s">
        <v>434</v>
      </c>
      <c r="H42" s="292"/>
      <c r="I42" s="292"/>
      <c r="J42" s="292"/>
      <c r="K42" s="290"/>
    </row>
    <row r="43" s="1" customFormat="1" ht="15" customHeight="1">
      <c r="B43" s="293"/>
      <c r="C43" s="294"/>
      <c r="D43" s="292"/>
      <c r="E43" s="295"/>
      <c r="F43" s="292"/>
      <c r="G43" s="292" t="s">
        <v>435</v>
      </c>
      <c r="H43" s="292"/>
      <c r="I43" s="292"/>
      <c r="J43" s="292"/>
      <c r="K43" s="290"/>
    </row>
    <row r="44" s="1" customFormat="1" ht="15" customHeight="1">
      <c r="B44" s="293"/>
      <c r="C44" s="294"/>
      <c r="D44" s="292"/>
      <c r="E44" s="295" t="s">
        <v>436</v>
      </c>
      <c r="F44" s="292"/>
      <c r="G44" s="292" t="s">
        <v>437</v>
      </c>
      <c r="H44" s="292"/>
      <c r="I44" s="292"/>
      <c r="J44" s="292"/>
      <c r="K44" s="290"/>
    </row>
    <row r="45" s="1" customFormat="1" ht="15" customHeight="1">
      <c r="B45" s="293"/>
      <c r="C45" s="294"/>
      <c r="D45" s="292"/>
      <c r="E45" s="295" t="s">
        <v>112</v>
      </c>
      <c r="F45" s="292"/>
      <c r="G45" s="292" t="s">
        <v>438</v>
      </c>
      <c r="H45" s="292"/>
      <c r="I45" s="292"/>
      <c r="J45" s="292"/>
      <c r="K45" s="290"/>
    </row>
    <row r="46" s="1" customFormat="1" ht="12.75" customHeight="1">
      <c r="B46" s="293"/>
      <c r="C46" s="294"/>
      <c r="D46" s="292"/>
      <c r="E46" s="292"/>
      <c r="F46" s="292"/>
      <c r="G46" s="292"/>
      <c r="H46" s="292"/>
      <c r="I46" s="292"/>
      <c r="J46" s="292"/>
      <c r="K46" s="290"/>
    </row>
    <row r="47" s="1" customFormat="1" ht="15" customHeight="1">
      <c r="B47" s="293"/>
      <c r="C47" s="294"/>
      <c r="D47" s="292" t="s">
        <v>439</v>
      </c>
      <c r="E47" s="292"/>
      <c r="F47" s="292"/>
      <c r="G47" s="292"/>
      <c r="H47" s="292"/>
      <c r="I47" s="292"/>
      <c r="J47" s="292"/>
      <c r="K47" s="290"/>
    </row>
    <row r="48" s="1" customFormat="1" ht="15" customHeight="1">
      <c r="B48" s="293"/>
      <c r="C48" s="294"/>
      <c r="D48" s="294"/>
      <c r="E48" s="292" t="s">
        <v>440</v>
      </c>
      <c r="F48" s="292"/>
      <c r="G48" s="292"/>
      <c r="H48" s="292"/>
      <c r="I48" s="292"/>
      <c r="J48" s="292"/>
      <c r="K48" s="290"/>
    </row>
    <row r="49" s="1" customFormat="1" ht="15" customHeight="1">
      <c r="B49" s="293"/>
      <c r="C49" s="294"/>
      <c r="D49" s="294"/>
      <c r="E49" s="292" t="s">
        <v>441</v>
      </c>
      <c r="F49" s="292"/>
      <c r="G49" s="292"/>
      <c r="H49" s="292"/>
      <c r="I49" s="292"/>
      <c r="J49" s="292"/>
      <c r="K49" s="290"/>
    </row>
    <row r="50" s="1" customFormat="1" ht="15" customHeight="1">
      <c r="B50" s="293"/>
      <c r="C50" s="294"/>
      <c r="D50" s="294"/>
      <c r="E50" s="292" t="s">
        <v>442</v>
      </c>
      <c r="F50" s="292"/>
      <c r="G50" s="292"/>
      <c r="H50" s="292"/>
      <c r="I50" s="292"/>
      <c r="J50" s="292"/>
      <c r="K50" s="290"/>
    </row>
    <row r="51" s="1" customFormat="1" ht="15" customHeight="1">
      <c r="B51" s="293"/>
      <c r="C51" s="294"/>
      <c r="D51" s="292" t="s">
        <v>443</v>
      </c>
      <c r="E51" s="292"/>
      <c r="F51" s="292"/>
      <c r="G51" s="292"/>
      <c r="H51" s="292"/>
      <c r="I51" s="292"/>
      <c r="J51" s="292"/>
      <c r="K51" s="290"/>
    </row>
    <row r="52" s="1" customFormat="1" ht="25.5" customHeight="1">
      <c r="B52" s="288"/>
      <c r="C52" s="289" t="s">
        <v>444</v>
      </c>
      <c r="D52" s="289"/>
      <c r="E52" s="289"/>
      <c r="F52" s="289"/>
      <c r="G52" s="289"/>
      <c r="H52" s="289"/>
      <c r="I52" s="289"/>
      <c r="J52" s="289"/>
      <c r="K52" s="290"/>
    </row>
    <row r="53" s="1" customFormat="1" ht="5.25" customHeight="1">
      <c r="B53" s="288"/>
      <c r="C53" s="291"/>
      <c r="D53" s="291"/>
      <c r="E53" s="291"/>
      <c r="F53" s="291"/>
      <c r="G53" s="291"/>
      <c r="H53" s="291"/>
      <c r="I53" s="291"/>
      <c r="J53" s="291"/>
      <c r="K53" s="290"/>
    </row>
    <row r="54" s="1" customFormat="1" ht="15" customHeight="1">
      <c r="B54" s="288"/>
      <c r="C54" s="292" t="s">
        <v>445</v>
      </c>
      <c r="D54" s="292"/>
      <c r="E54" s="292"/>
      <c r="F54" s="292"/>
      <c r="G54" s="292"/>
      <c r="H54" s="292"/>
      <c r="I54" s="292"/>
      <c r="J54" s="292"/>
      <c r="K54" s="290"/>
    </row>
    <row r="55" s="1" customFormat="1" ht="15" customHeight="1">
      <c r="B55" s="288"/>
      <c r="C55" s="292" t="s">
        <v>446</v>
      </c>
      <c r="D55" s="292"/>
      <c r="E55" s="292"/>
      <c r="F55" s="292"/>
      <c r="G55" s="292"/>
      <c r="H55" s="292"/>
      <c r="I55" s="292"/>
      <c r="J55" s="292"/>
      <c r="K55" s="290"/>
    </row>
    <row r="56" s="1" customFormat="1" ht="12.75" customHeight="1">
      <c r="B56" s="288"/>
      <c r="C56" s="292"/>
      <c r="D56" s="292"/>
      <c r="E56" s="292"/>
      <c r="F56" s="292"/>
      <c r="G56" s="292"/>
      <c r="H56" s="292"/>
      <c r="I56" s="292"/>
      <c r="J56" s="292"/>
      <c r="K56" s="290"/>
    </row>
    <row r="57" s="1" customFormat="1" ht="15" customHeight="1">
      <c r="B57" s="288"/>
      <c r="C57" s="292" t="s">
        <v>447</v>
      </c>
      <c r="D57" s="292"/>
      <c r="E57" s="292"/>
      <c r="F57" s="292"/>
      <c r="G57" s="292"/>
      <c r="H57" s="292"/>
      <c r="I57" s="292"/>
      <c r="J57" s="292"/>
      <c r="K57" s="290"/>
    </row>
    <row r="58" s="1" customFormat="1" ht="15" customHeight="1">
      <c r="B58" s="288"/>
      <c r="C58" s="294"/>
      <c r="D58" s="292" t="s">
        <v>448</v>
      </c>
      <c r="E58" s="292"/>
      <c r="F58" s="292"/>
      <c r="G58" s="292"/>
      <c r="H58" s="292"/>
      <c r="I58" s="292"/>
      <c r="J58" s="292"/>
      <c r="K58" s="290"/>
    </row>
    <row r="59" s="1" customFormat="1" ht="15" customHeight="1">
      <c r="B59" s="288"/>
      <c r="C59" s="294"/>
      <c r="D59" s="292" t="s">
        <v>449</v>
      </c>
      <c r="E59" s="292"/>
      <c r="F59" s="292"/>
      <c r="G59" s="292"/>
      <c r="H59" s="292"/>
      <c r="I59" s="292"/>
      <c r="J59" s="292"/>
      <c r="K59" s="290"/>
    </row>
    <row r="60" s="1" customFormat="1" ht="15" customHeight="1">
      <c r="B60" s="288"/>
      <c r="C60" s="294"/>
      <c r="D60" s="292" t="s">
        <v>450</v>
      </c>
      <c r="E60" s="292"/>
      <c r="F60" s="292"/>
      <c r="G60" s="292"/>
      <c r="H60" s="292"/>
      <c r="I60" s="292"/>
      <c r="J60" s="292"/>
      <c r="K60" s="290"/>
    </row>
    <row r="61" s="1" customFormat="1" ht="15" customHeight="1">
      <c r="B61" s="288"/>
      <c r="C61" s="294"/>
      <c r="D61" s="292" t="s">
        <v>451</v>
      </c>
      <c r="E61" s="292"/>
      <c r="F61" s="292"/>
      <c r="G61" s="292"/>
      <c r="H61" s="292"/>
      <c r="I61" s="292"/>
      <c r="J61" s="292"/>
      <c r="K61" s="290"/>
    </row>
    <row r="62" s="1" customFormat="1" ht="15" customHeight="1">
      <c r="B62" s="288"/>
      <c r="C62" s="294"/>
      <c r="D62" s="297" t="s">
        <v>452</v>
      </c>
      <c r="E62" s="297"/>
      <c r="F62" s="297"/>
      <c r="G62" s="297"/>
      <c r="H62" s="297"/>
      <c r="I62" s="297"/>
      <c r="J62" s="297"/>
      <c r="K62" s="290"/>
    </row>
    <row r="63" s="1" customFormat="1" ht="15" customHeight="1">
      <c r="B63" s="288"/>
      <c r="C63" s="294"/>
      <c r="D63" s="292" t="s">
        <v>453</v>
      </c>
      <c r="E63" s="292"/>
      <c r="F63" s="292"/>
      <c r="G63" s="292"/>
      <c r="H63" s="292"/>
      <c r="I63" s="292"/>
      <c r="J63" s="292"/>
      <c r="K63" s="290"/>
    </row>
    <row r="64" s="1" customFormat="1" ht="12.75" customHeight="1">
      <c r="B64" s="288"/>
      <c r="C64" s="294"/>
      <c r="D64" s="294"/>
      <c r="E64" s="298"/>
      <c r="F64" s="294"/>
      <c r="G64" s="294"/>
      <c r="H64" s="294"/>
      <c r="I64" s="294"/>
      <c r="J64" s="294"/>
      <c r="K64" s="290"/>
    </row>
    <row r="65" s="1" customFormat="1" ht="15" customHeight="1">
      <c r="B65" s="288"/>
      <c r="C65" s="294"/>
      <c r="D65" s="292" t="s">
        <v>454</v>
      </c>
      <c r="E65" s="292"/>
      <c r="F65" s="292"/>
      <c r="G65" s="292"/>
      <c r="H65" s="292"/>
      <c r="I65" s="292"/>
      <c r="J65" s="292"/>
      <c r="K65" s="290"/>
    </row>
    <row r="66" s="1" customFormat="1" ht="15" customHeight="1">
      <c r="B66" s="288"/>
      <c r="C66" s="294"/>
      <c r="D66" s="297" t="s">
        <v>455</v>
      </c>
      <c r="E66" s="297"/>
      <c r="F66" s="297"/>
      <c r="G66" s="297"/>
      <c r="H66" s="297"/>
      <c r="I66" s="297"/>
      <c r="J66" s="297"/>
      <c r="K66" s="290"/>
    </row>
    <row r="67" s="1" customFormat="1" ht="15" customHeight="1">
      <c r="B67" s="288"/>
      <c r="C67" s="294"/>
      <c r="D67" s="292" t="s">
        <v>456</v>
      </c>
      <c r="E67" s="292"/>
      <c r="F67" s="292"/>
      <c r="G67" s="292"/>
      <c r="H67" s="292"/>
      <c r="I67" s="292"/>
      <c r="J67" s="292"/>
      <c r="K67" s="290"/>
    </row>
    <row r="68" s="1" customFormat="1" ht="15" customHeight="1">
      <c r="B68" s="288"/>
      <c r="C68" s="294"/>
      <c r="D68" s="292" t="s">
        <v>457</v>
      </c>
      <c r="E68" s="292"/>
      <c r="F68" s="292"/>
      <c r="G68" s="292"/>
      <c r="H68" s="292"/>
      <c r="I68" s="292"/>
      <c r="J68" s="292"/>
      <c r="K68" s="290"/>
    </row>
    <row r="69" s="1" customFormat="1" ht="15" customHeight="1">
      <c r="B69" s="288"/>
      <c r="C69" s="294"/>
      <c r="D69" s="292" t="s">
        <v>458</v>
      </c>
      <c r="E69" s="292"/>
      <c r="F69" s="292"/>
      <c r="G69" s="292"/>
      <c r="H69" s="292"/>
      <c r="I69" s="292"/>
      <c r="J69" s="292"/>
      <c r="K69" s="290"/>
    </row>
    <row r="70" s="1" customFormat="1" ht="15" customHeight="1">
      <c r="B70" s="288"/>
      <c r="C70" s="294"/>
      <c r="D70" s="292" t="s">
        <v>459</v>
      </c>
      <c r="E70" s="292"/>
      <c r="F70" s="292"/>
      <c r="G70" s="292"/>
      <c r="H70" s="292"/>
      <c r="I70" s="292"/>
      <c r="J70" s="292"/>
      <c r="K70" s="290"/>
    </row>
    <row r="71" s="1" customFormat="1" ht="12.75" customHeight="1">
      <c r="B71" s="299"/>
      <c r="C71" s="300"/>
      <c r="D71" s="300"/>
      <c r="E71" s="300"/>
      <c r="F71" s="300"/>
      <c r="G71" s="300"/>
      <c r="H71" s="300"/>
      <c r="I71" s="300"/>
      <c r="J71" s="300"/>
      <c r="K71" s="301"/>
    </row>
    <row r="72" s="1" customFormat="1" ht="18.75" customHeight="1">
      <c r="B72" s="302"/>
      <c r="C72" s="302"/>
      <c r="D72" s="302"/>
      <c r="E72" s="302"/>
      <c r="F72" s="302"/>
      <c r="G72" s="302"/>
      <c r="H72" s="302"/>
      <c r="I72" s="302"/>
      <c r="J72" s="302"/>
      <c r="K72" s="303"/>
    </row>
    <row r="73" s="1" customFormat="1" ht="18.75" customHeight="1">
      <c r="B73" s="303"/>
      <c r="C73" s="303"/>
      <c r="D73" s="303"/>
      <c r="E73" s="303"/>
      <c r="F73" s="303"/>
      <c r="G73" s="303"/>
      <c r="H73" s="303"/>
      <c r="I73" s="303"/>
      <c r="J73" s="303"/>
      <c r="K73" s="303"/>
    </row>
    <row r="74" s="1" customFormat="1" ht="7.5" customHeight="1">
      <c r="B74" s="304"/>
      <c r="C74" s="305"/>
      <c r="D74" s="305"/>
      <c r="E74" s="305"/>
      <c r="F74" s="305"/>
      <c r="G74" s="305"/>
      <c r="H74" s="305"/>
      <c r="I74" s="305"/>
      <c r="J74" s="305"/>
      <c r="K74" s="306"/>
    </row>
    <row r="75" s="1" customFormat="1" ht="45" customHeight="1">
      <c r="B75" s="307"/>
      <c r="C75" s="308" t="s">
        <v>460</v>
      </c>
      <c r="D75" s="308"/>
      <c r="E75" s="308"/>
      <c r="F75" s="308"/>
      <c r="G75" s="308"/>
      <c r="H75" s="308"/>
      <c r="I75" s="308"/>
      <c r="J75" s="308"/>
      <c r="K75" s="309"/>
    </row>
    <row r="76" s="1" customFormat="1" ht="17.25" customHeight="1">
      <c r="B76" s="307"/>
      <c r="C76" s="310" t="s">
        <v>461</v>
      </c>
      <c r="D76" s="310"/>
      <c r="E76" s="310"/>
      <c r="F76" s="310" t="s">
        <v>462</v>
      </c>
      <c r="G76" s="311"/>
      <c r="H76" s="310" t="s">
        <v>54</v>
      </c>
      <c r="I76" s="310" t="s">
        <v>57</v>
      </c>
      <c r="J76" s="310" t="s">
        <v>463</v>
      </c>
      <c r="K76" s="309"/>
    </row>
    <row r="77" s="1" customFormat="1" ht="17.25" customHeight="1">
      <c r="B77" s="307"/>
      <c r="C77" s="312" t="s">
        <v>464</v>
      </c>
      <c r="D77" s="312"/>
      <c r="E77" s="312"/>
      <c r="F77" s="313" t="s">
        <v>465</v>
      </c>
      <c r="G77" s="314"/>
      <c r="H77" s="312"/>
      <c r="I77" s="312"/>
      <c r="J77" s="312" t="s">
        <v>466</v>
      </c>
      <c r="K77" s="309"/>
    </row>
    <row r="78" s="1" customFormat="1" ht="5.25" customHeight="1">
      <c r="B78" s="307"/>
      <c r="C78" s="315"/>
      <c r="D78" s="315"/>
      <c r="E78" s="315"/>
      <c r="F78" s="315"/>
      <c r="G78" s="316"/>
      <c r="H78" s="315"/>
      <c r="I78" s="315"/>
      <c r="J78" s="315"/>
      <c r="K78" s="309"/>
    </row>
    <row r="79" s="1" customFormat="1" ht="15" customHeight="1">
      <c r="B79" s="307"/>
      <c r="C79" s="295" t="s">
        <v>53</v>
      </c>
      <c r="D79" s="317"/>
      <c r="E79" s="317"/>
      <c r="F79" s="318" t="s">
        <v>467</v>
      </c>
      <c r="G79" s="319"/>
      <c r="H79" s="295" t="s">
        <v>468</v>
      </c>
      <c r="I79" s="295" t="s">
        <v>469</v>
      </c>
      <c r="J79" s="295">
        <v>20</v>
      </c>
      <c r="K79" s="309"/>
    </row>
    <row r="80" s="1" customFormat="1" ht="15" customHeight="1">
      <c r="B80" s="307"/>
      <c r="C80" s="295" t="s">
        <v>470</v>
      </c>
      <c r="D80" s="295"/>
      <c r="E80" s="295"/>
      <c r="F80" s="318" t="s">
        <v>467</v>
      </c>
      <c r="G80" s="319"/>
      <c r="H80" s="295" t="s">
        <v>471</v>
      </c>
      <c r="I80" s="295" t="s">
        <v>469</v>
      </c>
      <c r="J80" s="295">
        <v>120</v>
      </c>
      <c r="K80" s="309"/>
    </row>
    <row r="81" s="1" customFormat="1" ht="15" customHeight="1">
      <c r="B81" s="320"/>
      <c r="C81" s="295" t="s">
        <v>472</v>
      </c>
      <c r="D81" s="295"/>
      <c r="E81" s="295"/>
      <c r="F81" s="318" t="s">
        <v>473</v>
      </c>
      <c r="G81" s="319"/>
      <c r="H81" s="295" t="s">
        <v>474</v>
      </c>
      <c r="I81" s="295" t="s">
        <v>469</v>
      </c>
      <c r="J81" s="295">
        <v>50</v>
      </c>
      <c r="K81" s="309"/>
    </row>
    <row r="82" s="1" customFormat="1" ht="15" customHeight="1">
      <c r="B82" s="320"/>
      <c r="C82" s="295" t="s">
        <v>475</v>
      </c>
      <c r="D82" s="295"/>
      <c r="E82" s="295"/>
      <c r="F82" s="318" t="s">
        <v>467</v>
      </c>
      <c r="G82" s="319"/>
      <c r="H82" s="295" t="s">
        <v>476</v>
      </c>
      <c r="I82" s="295" t="s">
        <v>477</v>
      </c>
      <c r="J82" s="295"/>
      <c r="K82" s="309"/>
    </row>
    <row r="83" s="1" customFormat="1" ht="15" customHeight="1">
      <c r="B83" s="320"/>
      <c r="C83" s="321" t="s">
        <v>478</v>
      </c>
      <c r="D83" s="321"/>
      <c r="E83" s="321"/>
      <c r="F83" s="322" t="s">
        <v>473</v>
      </c>
      <c r="G83" s="321"/>
      <c r="H83" s="321" t="s">
        <v>479</v>
      </c>
      <c r="I83" s="321" t="s">
        <v>469</v>
      </c>
      <c r="J83" s="321">
        <v>15</v>
      </c>
      <c r="K83" s="309"/>
    </row>
    <row r="84" s="1" customFormat="1" ht="15" customHeight="1">
      <c r="B84" s="320"/>
      <c r="C84" s="321" t="s">
        <v>480</v>
      </c>
      <c r="D84" s="321"/>
      <c r="E84" s="321"/>
      <c r="F84" s="322" t="s">
        <v>473</v>
      </c>
      <c r="G84" s="321"/>
      <c r="H84" s="321" t="s">
        <v>481</v>
      </c>
      <c r="I84" s="321" t="s">
        <v>469</v>
      </c>
      <c r="J84" s="321">
        <v>15</v>
      </c>
      <c r="K84" s="309"/>
    </row>
    <row r="85" s="1" customFormat="1" ht="15" customHeight="1">
      <c r="B85" s="320"/>
      <c r="C85" s="321" t="s">
        <v>482</v>
      </c>
      <c r="D85" s="321"/>
      <c r="E85" s="321"/>
      <c r="F85" s="322" t="s">
        <v>473</v>
      </c>
      <c r="G85" s="321"/>
      <c r="H85" s="321" t="s">
        <v>483</v>
      </c>
      <c r="I85" s="321" t="s">
        <v>469</v>
      </c>
      <c r="J85" s="321">
        <v>20</v>
      </c>
      <c r="K85" s="309"/>
    </row>
    <row r="86" s="1" customFormat="1" ht="15" customHeight="1">
      <c r="B86" s="320"/>
      <c r="C86" s="321" t="s">
        <v>484</v>
      </c>
      <c r="D86" s="321"/>
      <c r="E86" s="321"/>
      <c r="F86" s="322" t="s">
        <v>473</v>
      </c>
      <c r="G86" s="321"/>
      <c r="H86" s="321" t="s">
        <v>485</v>
      </c>
      <c r="I86" s="321" t="s">
        <v>469</v>
      </c>
      <c r="J86" s="321">
        <v>20</v>
      </c>
      <c r="K86" s="309"/>
    </row>
    <row r="87" s="1" customFormat="1" ht="15" customHeight="1">
      <c r="B87" s="320"/>
      <c r="C87" s="295" t="s">
        <v>486</v>
      </c>
      <c r="D87" s="295"/>
      <c r="E87" s="295"/>
      <c r="F87" s="318" t="s">
        <v>473</v>
      </c>
      <c r="G87" s="319"/>
      <c r="H87" s="295" t="s">
        <v>487</v>
      </c>
      <c r="I87" s="295" t="s">
        <v>469</v>
      </c>
      <c r="J87" s="295">
        <v>50</v>
      </c>
      <c r="K87" s="309"/>
    </row>
    <row r="88" s="1" customFormat="1" ht="15" customHeight="1">
      <c r="B88" s="320"/>
      <c r="C88" s="295" t="s">
        <v>488</v>
      </c>
      <c r="D88" s="295"/>
      <c r="E88" s="295"/>
      <c r="F88" s="318" t="s">
        <v>473</v>
      </c>
      <c r="G88" s="319"/>
      <c r="H88" s="295" t="s">
        <v>489</v>
      </c>
      <c r="I88" s="295" t="s">
        <v>469</v>
      </c>
      <c r="J88" s="295">
        <v>20</v>
      </c>
      <c r="K88" s="309"/>
    </row>
    <row r="89" s="1" customFormat="1" ht="15" customHeight="1">
      <c r="B89" s="320"/>
      <c r="C89" s="295" t="s">
        <v>490</v>
      </c>
      <c r="D89" s="295"/>
      <c r="E89" s="295"/>
      <c r="F89" s="318" t="s">
        <v>473</v>
      </c>
      <c r="G89" s="319"/>
      <c r="H89" s="295" t="s">
        <v>491</v>
      </c>
      <c r="I89" s="295" t="s">
        <v>469</v>
      </c>
      <c r="J89" s="295">
        <v>20</v>
      </c>
      <c r="K89" s="309"/>
    </row>
    <row r="90" s="1" customFormat="1" ht="15" customHeight="1">
      <c r="B90" s="320"/>
      <c r="C90" s="295" t="s">
        <v>492</v>
      </c>
      <c r="D90" s="295"/>
      <c r="E90" s="295"/>
      <c r="F90" s="318" t="s">
        <v>473</v>
      </c>
      <c r="G90" s="319"/>
      <c r="H90" s="295" t="s">
        <v>493</v>
      </c>
      <c r="I90" s="295" t="s">
        <v>469</v>
      </c>
      <c r="J90" s="295">
        <v>50</v>
      </c>
      <c r="K90" s="309"/>
    </row>
    <row r="91" s="1" customFormat="1" ht="15" customHeight="1">
      <c r="B91" s="320"/>
      <c r="C91" s="295" t="s">
        <v>494</v>
      </c>
      <c r="D91" s="295"/>
      <c r="E91" s="295"/>
      <c r="F91" s="318" t="s">
        <v>473</v>
      </c>
      <c r="G91" s="319"/>
      <c r="H91" s="295" t="s">
        <v>494</v>
      </c>
      <c r="I91" s="295" t="s">
        <v>469</v>
      </c>
      <c r="J91" s="295">
        <v>50</v>
      </c>
      <c r="K91" s="309"/>
    </row>
    <row r="92" s="1" customFormat="1" ht="15" customHeight="1">
      <c r="B92" s="320"/>
      <c r="C92" s="295" t="s">
        <v>495</v>
      </c>
      <c r="D92" s="295"/>
      <c r="E92" s="295"/>
      <c r="F92" s="318" t="s">
        <v>473</v>
      </c>
      <c r="G92" s="319"/>
      <c r="H92" s="295" t="s">
        <v>496</v>
      </c>
      <c r="I92" s="295" t="s">
        <v>469</v>
      </c>
      <c r="J92" s="295">
        <v>255</v>
      </c>
      <c r="K92" s="309"/>
    </row>
    <row r="93" s="1" customFormat="1" ht="15" customHeight="1">
      <c r="B93" s="320"/>
      <c r="C93" s="295" t="s">
        <v>497</v>
      </c>
      <c r="D93" s="295"/>
      <c r="E93" s="295"/>
      <c r="F93" s="318" t="s">
        <v>467</v>
      </c>
      <c r="G93" s="319"/>
      <c r="H93" s="295" t="s">
        <v>498</v>
      </c>
      <c r="I93" s="295" t="s">
        <v>499</v>
      </c>
      <c r="J93" s="295"/>
      <c r="K93" s="309"/>
    </row>
    <row r="94" s="1" customFormat="1" ht="15" customHeight="1">
      <c r="B94" s="320"/>
      <c r="C94" s="295" t="s">
        <v>500</v>
      </c>
      <c r="D94" s="295"/>
      <c r="E94" s="295"/>
      <c r="F94" s="318" t="s">
        <v>467</v>
      </c>
      <c r="G94" s="319"/>
      <c r="H94" s="295" t="s">
        <v>501</v>
      </c>
      <c r="I94" s="295" t="s">
        <v>502</v>
      </c>
      <c r="J94" s="295"/>
      <c r="K94" s="309"/>
    </row>
    <row r="95" s="1" customFormat="1" ht="15" customHeight="1">
      <c r="B95" s="320"/>
      <c r="C95" s="295" t="s">
        <v>503</v>
      </c>
      <c r="D95" s="295"/>
      <c r="E95" s="295"/>
      <c r="F95" s="318" t="s">
        <v>467</v>
      </c>
      <c r="G95" s="319"/>
      <c r="H95" s="295" t="s">
        <v>503</v>
      </c>
      <c r="I95" s="295" t="s">
        <v>502</v>
      </c>
      <c r="J95" s="295"/>
      <c r="K95" s="309"/>
    </row>
    <row r="96" s="1" customFormat="1" ht="15" customHeight="1">
      <c r="B96" s="320"/>
      <c r="C96" s="295" t="s">
        <v>38</v>
      </c>
      <c r="D96" s="295"/>
      <c r="E96" s="295"/>
      <c r="F96" s="318" t="s">
        <v>467</v>
      </c>
      <c r="G96" s="319"/>
      <c r="H96" s="295" t="s">
        <v>504</v>
      </c>
      <c r="I96" s="295" t="s">
        <v>502</v>
      </c>
      <c r="J96" s="295"/>
      <c r="K96" s="309"/>
    </row>
    <row r="97" s="1" customFormat="1" ht="15" customHeight="1">
      <c r="B97" s="320"/>
      <c r="C97" s="295" t="s">
        <v>48</v>
      </c>
      <c r="D97" s="295"/>
      <c r="E97" s="295"/>
      <c r="F97" s="318" t="s">
        <v>467</v>
      </c>
      <c r="G97" s="319"/>
      <c r="H97" s="295" t="s">
        <v>505</v>
      </c>
      <c r="I97" s="295" t="s">
        <v>502</v>
      </c>
      <c r="J97" s="295"/>
      <c r="K97" s="309"/>
    </row>
    <row r="98" s="1" customFormat="1" ht="15" customHeight="1">
      <c r="B98" s="323"/>
      <c r="C98" s="324"/>
      <c r="D98" s="324"/>
      <c r="E98" s="324"/>
      <c r="F98" s="324"/>
      <c r="G98" s="324"/>
      <c r="H98" s="324"/>
      <c r="I98" s="324"/>
      <c r="J98" s="324"/>
      <c r="K98" s="325"/>
    </row>
    <row r="99" s="1" customFormat="1" ht="18.75" customHeight="1">
      <c r="B99" s="326"/>
      <c r="C99" s="327"/>
      <c r="D99" s="327"/>
      <c r="E99" s="327"/>
      <c r="F99" s="327"/>
      <c r="G99" s="327"/>
      <c r="H99" s="327"/>
      <c r="I99" s="327"/>
      <c r="J99" s="327"/>
      <c r="K99" s="326"/>
    </row>
    <row r="100" s="1" customFormat="1" ht="18.75" customHeight="1">
      <c r="B100" s="303"/>
      <c r="C100" s="303"/>
      <c r="D100" s="303"/>
      <c r="E100" s="303"/>
      <c r="F100" s="303"/>
      <c r="G100" s="303"/>
      <c r="H100" s="303"/>
      <c r="I100" s="303"/>
      <c r="J100" s="303"/>
      <c r="K100" s="303"/>
    </row>
    <row r="101" s="1" customFormat="1" ht="7.5" customHeight="1">
      <c r="B101" s="304"/>
      <c r="C101" s="305"/>
      <c r="D101" s="305"/>
      <c r="E101" s="305"/>
      <c r="F101" s="305"/>
      <c r="G101" s="305"/>
      <c r="H101" s="305"/>
      <c r="I101" s="305"/>
      <c r="J101" s="305"/>
      <c r="K101" s="306"/>
    </row>
    <row r="102" s="1" customFormat="1" ht="45" customHeight="1">
      <c r="B102" s="307"/>
      <c r="C102" s="308" t="s">
        <v>506</v>
      </c>
      <c r="D102" s="308"/>
      <c r="E102" s="308"/>
      <c r="F102" s="308"/>
      <c r="G102" s="308"/>
      <c r="H102" s="308"/>
      <c r="I102" s="308"/>
      <c r="J102" s="308"/>
      <c r="K102" s="309"/>
    </row>
    <row r="103" s="1" customFormat="1" ht="17.25" customHeight="1">
      <c r="B103" s="307"/>
      <c r="C103" s="310" t="s">
        <v>461</v>
      </c>
      <c r="D103" s="310"/>
      <c r="E103" s="310"/>
      <c r="F103" s="310" t="s">
        <v>462</v>
      </c>
      <c r="G103" s="311"/>
      <c r="H103" s="310" t="s">
        <v>54</v>
      </c>
      <c r="I103" s="310" t="s">
        <v>57</v>
      </c>
      <c r="J103" s="310" t="s">
        <v>463</v>
      </c>
      <c r="K103" s="309"/>
    </row>
    <row r="104" s="1" customFormat="1" ht="17.25" customHeight="1">
      <c r="B104" s="307"/>
      <c r="C104" s="312" t="s">
        <v>464</v>
      </c>
      <c r="D104" s="312"/>
      <c r="E104" s="312"/>
      <c r="F104" s="313" t="s">
        <v>465</v>
      </c>
      <c r="G104" s="314"/>
      <c r="H104" s="312"/>
      <c r="I104" s="312"/>
      <c r="J104" s="312" t="s">
        <v>466</v>
      </c>
      <c r="K104" s="309"/>
    </row>
    <row r="105" s="1" customFormat="1" ht="5.25" customHeight="1">
      <c r="B105" s="307"/>
      <c r="C105" s="310"/>
      <c r="D105" s="310"/>
      <c r="E105" s="310"/>
      <c r="F105" s="310"/>
      <c r="G105" s="328"/>
      <c r="H105" s="310"/>
      <c r="I105" s="310"/>
      <c r="J105" s="310"/>
      <c r="K105" s="309"/>
    </row>
    <row r="106" s="1" customFormat="1" ht="15" customHeight="1">
      <c r="B106" s="307"/>
      <c r="C106" s="295" t="s">
        <v>53</v>
      </c>
      <c r="D106" s="317"/>
      <c r="E106" s="317"/>
      <c r="F106" s="318" t="s">
        <v>467</v>
      </c>
      <c r="G106" s="295"/>
      <c r="H106" s="295" t="s">
        <v>507</v>
      </c>
      <c r="I106" s="295" t="s">
        <v>469</v>
      </c>
      <c r="J106" s="295">
        <v>20</v>
      </c>
      <c r="K106" s="309"/>
    </row>
    <row r="107" s="1" customFormat="1" ht="15" customHeight="1">
      <c r="B107" s="307"/>
      <c r="C107" s="295" t="s">
        <v>470</v>
      </c>
      <c r="D107" s="295"/>
      <c r="E107" s="295"/>
      <c r="F107" s="318" t="s">
        <v>467</v>
      </c>
      <c r="G107" s="295"/>
      <c r="H107" s="295" t="s">
        <v>507</v>
      </c>
      <c r="I107" s="295" t="s">
        <v>469</v>
      </c>
      <c r="J107" s="295">
        <v>120</v>
      </c>
      <c r="K107" s="309"/>
    </row>
    <row r="108" s="1" customFormat="1" ht="15" customHeight="1">
      <c r="B108" s="320"/>
      <c r="C108" s="295" t="s">
        <v>472</v>
      </c>
      <c r="D108" s="295"/>
      <c r="E108" s="295"/>
      <c r="F108" s="318" t="s">
        <v>473</v>
      </c>
      <c r="G108" s="295"/>
      <c r="H108" s="295" t="s">
        <v>507</v>
      </c>
      <c r="I108" s="295" t="s">
        <v>469</v>
      </c>
      <c r="J108" s="295">
        <v>50</v>
      </c>
      <c r="K108" s="309"/>
    </row>
    <row r="109" s="1" customFormat="1" ht="15" customHeight="1">
      <c r="B109" s="320"/>
      <c r="C109" s="295" t="s">
        <v>475</v>
      </c>
      <c r="D109" s="295"/>
      <c r="E109" s="295"/>
      <c r="F109" s="318" t="s">
        <v>467</v>
      </c>
      <c r="G109" s="295"/>
      <c r="H109" s="295" t="s">
        <v>507</v>
      </c>
      <c r="I109" s="295" t="s">
        <v>477</v>
      </c>
      <c r="J109" s="295"/>
      <c r="K109" s="309"/>
    </row>
    <row r="110" s="1" customFormat="1" ht="15" customHeight="1">
      <c r="B110" s="320"/>
      <c r="C110" s="295" t="s">
        <v>486</v>
      </c>
      <c r="D110" s="295"/>
      <c r="E110" s="295"/>
      <c r="F110" s="318" t="s">
        <v>473</v>
      </c>
      <c r="G110" s="295"/>
      <c r="H110" s="295" t="s">
        <v>507</v>
      </c>
      <c r="I110" s="295" t="s">
        <v>469</v>
      </c>
      <c r="J110" s="295">
        <v>50</v>
      </c>
      <c r="K110" s="309"/>
    </row>
    <row r="111" s="1" customFormat="1" ht="15" customHeight="1">
      <c r="B111" s="320"/>
      <c r="C111" s="295" t="s">
        <v>494</v>
      </c>
      <c r="D111" s="295"/>
      <c r="E111" s="295"/>
      <c r="F111" s="318" t="s">
        <v>473</v>
      </c>
      <c r="G111" s="295"/>
      <c r="H111" s="295" t="s">
        <v>507</v>
      </c>
      <c r="I111" s="295" t="s">
        <v>469</v>
      </c>
      <c r="J111" s="295">
        <v>50</v>
      </c>
      <c r="K111" s="309"/>
    </row>
    <row r="112" s="1" customFormat="1" ht="15" customHeight="1">
      <c r="B112" s="320"/>
      <c r="C112" s="295" t="s">
        <v>492</v>
      </c>
      <c r="D112" s="295"/>
      <c r="E112" s="295"/>
      <c r="F112" s="318" t="s">
        <v>473</v>
      </c>
      <c r="G112" s="295"/>
      <c r="H112" s="295" t="s">
        <v>507</v>
      </c>
      <c r="I112" s="295" t="s">
        <v>469</v>
      </c>
      <c r="J112" s="295">
        <v>50</v>
      </c>
      <c r="K112" s="309"/>
    </row>
    <row r="113" s="1" customFormat="1" ht="15" customHeight="1">
      <c r="B113" s="320"/>
      <c r="C113" s="295" t="s">
        <v>53</v>
      </c>
      <c r="D113" s="295"/>
      <c r="E113" s="295"/>
      <c r="F113" s="318" t="s">
        <v>467</v>
      </c>
      <c r="G113" s="295"/>
      <c r="H113" s="295" t="s">
        <v>508</v>
      </c>
      <c r="I113" s="295" t="s">
        <v>469</v>
      </c>
      <c r="J113" s="295">
        <v>20</v>
      </c>
      <c r="K113" s="309"/>
    </row>
    <row r="114" s="1" customFormat="1" ht="15" customHeight="1">
      <c r="B114" s="320"/>
      <c r="C114" s="295" t="s">
        <v>509</v>
      </c>
      <c r="D114" s="295"/>
      <c r="E114" s="295"/>
      <c r="F114" s="318" t="s">
        <v>467</v>
      </c>
      <c r="G114" s="295"/>
      <c r="H114" s="295" t="s">
        <v>510</v>
      </c>
      <c r="I114" s="295" t="s">
        <v>469</v>
      </c>
      <c r="J114" s="295">
        <v>120</v>
      </c>
      <c r="K114" s="309"/>
    </row>
    <row r="115" s="1" customFormat="1" ht="15" customHeight="1">
      <c r="B115" s="320"/>
      <c r="C115" s="295" t="s">
        <v>38</v>
      </c>
      <c r="D115" s="295"/>
      <c r="E115" s="295"/>
      <c r="F115" s="318" t="s">
        <v>467</v>
      </c>
      <c r="G115" s="295"/>
      <c r="H115" s="295" t="s">
        <v>511</v>
      </c>
      <c r="I115" s="295" t="s">
        <v>502</v>
      </c>
      <c r="J115" s="295"/>
      <c r="K115" s="309"/>
    </row>
    <row r="116" s="1" customFormat="1" ht="15" customHeight="1">
      <c r="B116" s="320"/>
      <c r="C116" s="295" t="s">
        <v>48</v>
      </c>
      <c r="D116" s="295"/>
      <c r="E116" s="295"/>
      <c r="F116" s="318" t="s">
        <v>467</v>
      </c>
      <c r="G116" s="295"/>
      <c r="H116" s="295" t="s">
        <v>512</v>
      </c>
      <c r="I116" s="295" t="s">
        <v>502</v>
      </c>
      <c r="J116" s="295"/>
      <c r="K116" s="309"/>
    </row>
    <row r="117" s="1" customFormat="1" ht="15" customHeight="1">
      <c r="B117" s="320"/>
      <c r="C117" s="295" t="s">
        <v>57</v>
      </c>
      <c r="D117" s="295"/>
      <c r="E117" s="295"/>
      <c r="F117" s="318" t="s">
        <v>467</v>
      </c>
      <c r="G117" s="295"/>
      <c r="H117" s="295" t="s">
        <v>513</v>
      </c>
      <c r="I117" s="295" t="s">
        <v>514</v>
      </c>
      <c r="J117" s="295"/>
      <c r="K117" s="309"/>
    </row>
    <row r="118" s="1" customFormat="1" ht="15" customHeight="1">
      <c r="B118" s="323"/>
      <c r="C118" s="329"/>
      <c r="D118" s="329"/>
      <c r="E118" s="329"/>
      <c r="F118" s="329"/>
      <c r="G118" s="329"/>
      <c r="H118" s="329"/>
      <c r="I118" s="329"/>
      <c r="J118" s="329"/>
      <c r="K118" s="325"/>
    </row>
    <row r="119" s="1" customFormat="1" ht="18.75" customHeight="1">
      <c r="B119" s="330"/>
      <c r="C119" s="331"/>
      <c r="D119" s="331"/>
      <c r="E119" s="331"/>
      <c r="F119" s="332"/>
      <c r="G119" s="331"/>
      <c r="H119" s="331"/>
      <c r="I119" s="331"/>
      <c r="J119" s="331"/>
      <c r="K119" s="330"/>
    </row>
    <row r="120" s="1" customFormat="1" ht="18.75" customHeight="1">
      <c r="B120" s="303"/>
      <c r="C120" s="303"/>
      <c r="D120" s="303"/>
      <c r="E120" s="303"/>
      <c r="F120" s="303"/>
      <c r="G120" s="303"/>
      <c r="H120" s="303"/>
      <c r="I120" s="303"/>
      <c r="J120" s="303"/>
      <c r="K120" s="303"/>
    </row>
    <row r="121" s="1" customFormat="1" ht="7.5" customHeight="1">
      <c r="B121" s="333"/>
      <c r="C121" s="334"/>
      <c r="D121" s="334"/>
      <c r="E121" s="334"/>
      <c r="F121" s="334"/>
      <c r="G121" s="334"/>
      <c r="H121" s="334"/>
      <c r="I121" s="334"/>
      <c r="J121" s="334"/>
      <c r="K121" s="335"/>
    </row>
    <row r="122" s="1" customFormat="1" ht="45" customHeight="1">
      <c r="B122" s="336"/>
      <c r="C122" s="286" t="s">
        <v>515</v>
      </c>
      <c r="D122" s="286"/>
      <c r="E122" s="286"/>
      <c r="F122" s="286"/>
      <c r="G122" s="286"/>
      <c r="H122" s="286"/>
      <c r="I122" s="286"/>
      <c r="J122" s="286"/>
      <c r="K122" s="337"/>
    </row>
    <row r="123" s="1" customFormat="1" ht="17.25" customHeight="1">
      <c r="B123" s="338"/>
      <c r="C123" s="310" t="s">
        <v>461</v>
      </c>
      <c r="D123" s="310"/>
      <c r="E123" s="310"/>
      <c r="F123" s="310" t="s">
        <v>462</v>
      </c>
      <c r="G123" s="311"/>
      <c r="H123" s="310" t="s">
        <v>54</v>
      </c>
      <c r="I123" s="310" t="s">
        <v>57</v>
      </c>
      <c r="J123" s="310" t="s">
        <v>463</v>
      </c>
      <c r="K123" s="339"/>
    </row>
    <row r="124" s="1" customFormat="1" ht="17.25" customHeight="1">
      <c r="B124" s="338"/>
      <c r="C124" s="312" t="s">
        <v>464</v>
      </c>
      <c r="D124" s="312"/>
      <c r="E124" s="312"/>
      <c r="F124" s="313" t="s">
        <v>465</v>
      </c>
      <c r="G124" s="314"/>
      <c r="H124" s="312"/>
      <c r="I124" s="312"/>
      <c r="J124" s="312" t="s">
        <v>466</v>
      </c>
      <c r="K124" s="339"/>
    </row>
    <row r="125" s="1" customFormat="1" ht="5.25" customHeight="1">
      <c r="B125" s="340"/>
      <c r="C125" s="315"/>
      <c r="D125" s="315"/>
      <c r="E125" s="315"/>
      <c r="F125" s="315"/>
      <c r="G125" s="341"/>
      <c r="H125" s="315"/>
      <c r="I125" s="315"/>
      <c r="J125" s="315"/>
      <c r="K125" s="342"/>
    </row>
    <row r="126" s="1" customFormat="1" ht="15" customHeight="1">
      <c r="B126" s="340"/>
      <c r="C126" s="295" t="s">
        <v>470</v>
      </c>
      <c r="D126" s="317"/>
      <c r="E126" s="317"/>
      <c r="F126" s="318" t="s">
        <v>467</v>
      </c>
      <c r="G126" s="295"/>
      <c r="H126" s="295" t="s">
        <v>507</v>
      </c>
      <c r="I126" s="295" t="s">
        <v>469</v>
      </c>
      <c r="J126" s="295">
        <v>120</v>
      </c>
      <c r="K126" s="343"/>
    </row>
    <row r="127" s="1" customFormat="1" ht="15" customHeight="1">
      <c r="B127" s="340"/>
      <c r="C127" s="295" t="s">
        <v>516</v>
      </c>
      <c r="D127" s="295"/>
      <c r="E127" s="295"/>
      <c r="F127" s="318" t="s">
        <v>467</v>
      </c>
      <c r="G127" s="295"/>
      <c r="H127" s="295" t="s">
        <v>517</v>
      </c>
      <c r="I127" s="295" t="s">
        <v>469</v>
      </c>
      <c r="J127" s="295" t="s">
        <v>518</v>
      </c>
      <c r="K127" s="343"/>
    </row>
    <row r="128" s="1" customFormat="1" ht="15" customHeight="1">
      <c r="B128" s="340"/>
      <c r="C128" s="295" t="s">
        <v>84</v>
      </c>
      <c r="D128" s="295"/>
      <c r="E128" s="295"/>
      <c r="F128" s="318" t="s">
        <v>467</v>
      </c>
      <c r="G128" s="295"/>
      <c r="H128" s="295" t="s">
        <v>519</v>
      </c>
      <c r="I128" s="295" t="s">
        <v>469</v>
      </c>
      <c r="J128" s="295" t="s">
        <v>518</v>
      </c>
      <c r="K128" s="343"/>
    </row>
    <row r="129" s="1" customFormat="1" ht="15" customHeight="1">
      <c r="B129" s="340"/>
      <c r="C129" s="295" t="s">
        <v>478</v>
      </c>
      <c r="D129" s="295"/>
      <c r="E129" s="295"/>
      <c r="F129" s="318" t="s">
        <v>473</v>
      </c>
      <c r="G129" s="295"/>
      <c r="H129" s="295" t="s">
        <v>479</v>
      </c>
      <c r="I129" s="295" t="s">
        <v>469</v>
      </c>
      <c r="J129" s="295">
        <v>15</v>
      </c>
      <c r="K129" s="343"/>
    </row>
    <row r="130" s="1" customFormat="1" ht="15" customHeight="1">
      <c r="B130" s="340"/>
      <c r="C130" s="321" t="s">
        <v>480</v>
      </c>
      <c r="D130" s="321"/>
      <c r="E130" s="321"/>
      <c r="F130" s="322" t="s">
        <v>473</v>
      </c>
      <c r="G130" s="321"/>
      <c r="H130" s="321" t="s">
        <v>481</v>
      </c>
      <c r="I130" s="321" t="s">
        <v>469</v>
      </c>
      <c r="J130" s="321">
        <v>15</v>
      </c>
      <c r="K130" s="343"/>
    </row>
    <row r="131" s="1" customFormat="1" ht="15" customHeight="1">
      <c r="B131" s="340"/>
      <c r="C131" s="321" t="s">
        <v>482</v>
      </c>
      <c r="D131" s="321"/>
      <c r="E131" s="321"/>
      <c r="F131" s="322" t="s">
        <v>473</v>
      </c>
      <c r="G131" s="321"/>
      <c r="H131" s="321" t="s">
        <v>483</v>
      </c>
      <c r="I131" s="321" t="s">
        <v>469</v>
      </c>
      <c r="J131" s="321">
        <v>20</v>
      </c>
      <c r="K131" s="343"/>
    </row>
    <row r="132" s="1" customFormat="1" ht="15" customHeight="1">
      <c r="B132" s="340"/>
      <c r="C132" s="321" t="s">
        <v>484</v>
      </c>
      <c r="D132" s="321"/>
      <c r="E132" s="321"/>
      <c r="F132" s="322" t="s">
        <v>473</v>
      </c>
      <c r="G132" s="321"/>
      <c r="H132" s="321" t="s">
        <v>485</v>
      </c>
      <c r="I132" s="321" t="s">
        <v>469</v>
      </c>
      <c r="J132" s="321">
        <v>20</v>
      </c>
      <c r="K132" s="343"/>
    </row>
    <row r="133" s="1" customFormat="1" ht="15" customHeight="1">
      <c r="B133" s="340"/>
      <c r="C133" s="295" t="s">
        <v>472</v>
      </c>
      <c r="D133" s="295"/>
      <c r="E133" s="295"/>
      <c r="F133" s="318" t="s">
        <v>473</v>
      </c>
      <c r="G133" s="295"/>
      <c r="H133" s="295" t="s">
        <v>507</v>
      </c>
      <c r="I133" s="295" t="s">
        <v>469</v>
      </c>
      <c r="J133" s="295">
        <v>50</v>
      </c>
      <c r="K133" s="343"/>
    </row>
    <row r="134" s="1" customFormat="1" ht="15" customHeight="1">
      <c r="B134" s="340"/>
      <c r="C134" s="295" t="s">
        <v>486</v>
      </c>
      <c r="D134" s="295"/>
      <c r="E134" s="295"/>
      <c r="F134" s="318" t="s">
        <v>473</v>
      </c>
      <c r="G134" s="295"/>
      <c r="H134" s="295" t="s">
        <v>507</v>
      </c>
      <c r="I134" s="295" t="s">
        <v>469</v>
      </c>
      <c r="J134" s="295">
        <v>50</v>
      </c>
      <c r="K134" s="343"/>
    </row>
    <row r="135" s="1" customFormat="1" ht="15" customHeight="1">
      <c r="B135" s="340"/>
      <c r="C135" s="295" t="s">
        <v>492</v>
      </c>
      <c r="D135" s="295"/>
      <c r="E135" s="295"/>
      <c r="F135" s="318" t="s">
        <v>473</v>
      </c>
      <c r="G135" s="295"/>
      <c r="H135" s="295" t="s">
        <v>507</v>
      </c>
      <c r="I135" s="295" t="s">
        <v>469</v>
      </c>
      <c r="J135" s="295">
        <v>50</v>
      </c>
      <c r="K135" s="343"/>
    </row>
    <row r="136" s="1" customFormat="1" ht="15" customHeight="1">
      <c r="B136" s="340"/>
      <c r="C136" s="295" t="s">
        <v>494</v>
      </c>
      <c r="D136" s="295"/>
      <c r="E136" s="295"/>
      <c r="F136" s="318" t="s">
        <v>473</v>
      </c>
      <c r="G136" s="295"/>
      <c r="H136" s="295" t="s">
        <v>507</v>
      </c>
      <c r="I136" s="295" t="s">
        <v>469</v>
      </c>
      <c r="J136" s="295">
        <v>50</v>
      </c>
      <c r="K136" s="343"/>
    </row>
    <row r="137" s="1" customFormat="1" ht="15" customHeight="1">
      <c r="B137" s="340"/>
      <c r="C137" s="295" t="s">
        <v>495</v>
      </c>
      <c r="D137" s="295"/>
      <c r="E137" s="295"/>
      <c r="F137" s="318" t="s">
        <v>473</v>
      </c>
      <c r="G137" s="295"/>
      <c r="H137" s="295" t="s">
        <v>520</v>
      </c>
      <c r="I137" s="295" t="s">
        <v>469</v>
      </c>
      <c r="J137" s="295">
        <v>255</v>
      </c>
      <c r="K137" s="343"/>
    </row>
    <row r="138" s="1" customFormat="1" ht="15" customHeight="1">
      <c r="B138" s="340"/>
      <c r="C138" s="295" t="s">
        <v>497</v>
      </c>
      <c r="D138" s="295"/>
      <c r="E138" s="295"/>
      <c r="F138" s="318" t="s">
        <v>467</v>
      </c>
      <c r="G138" s="295"/>
      <c r="H138" s="295" t="s">
        <v>521</v>
      </c>
      <c r="I138" s="295" t="s">
        <v>499</v>
      </c>
      <c r="J138" s="295"/>
      <c r="K138" s="343"/>
    </row>
    <row r="139" s="1" customFormat="1" ht="15" customHeight="1">
      <c r="B139" s="340"/>
      <c r="C139" s="295" t="s">
        <v>500</v>
      </c>
      <c r="D139" s="295"/>
      <c r="E139" s="295"/>
      <c r="F139" s="318" t="s">
        <v>467</v>
      </c>
      <c r="G139" s="295"/>
      <c r="H139" s="295" t="s">
        <v>522</v>
      </c>
      <c r="I139" s="295" t="s">
        <v>502</v>
      </c>
      <c r="J139" s="295"/>
      <c r="K139" s="343"/>
    </row>
    <row r="140" s="1" customFormat="1" ht="15" customHeight="1">
      <c r="B140" s="340"/>
      <c r="C140" s="295" t="s">
        <v>503</v>
      </c>
      <c r="D140" s="295"/>
      <c r="E140" s="295"/>
      <c r="F140" s="318" t="s">
        <v>467</v>
      </c>
      <c r="G140" s="295"/>
      <c r="H140" s="295" t="s">
        <v>503</v>
      </c>
      <c r="I140" s="295" t="s">
        <v>502</v>
      </c>
      <c r="J140" s="295"/>
      <c r="K140" s="343"/>
    </row>
    <row r="141" s="1" customFormat="1" ht="15" customHeight="1">
      <c r="B141" s="340"/>
      <c r="C141" s="295" t="s">
        <v>38</v>
      </c>
      <c r="D141" s="295"/>
      <c r="E141" s="295"/>
      <c r="F141" s="318" t="s">
        <v>467</v>
      </c>
      <c r="G141" s="295"/>
      <c r="H141" s="295" t="s">
        <v>523</v>
      </c>
      <c r="I141" s="295" t="s">
        <v>502</v>
      </c>
      <c r="J141" s="295"/>
      <c r="K141" s="343"/>
    </row>
    <row r="142" s="1" customFormat="1" ht="15" customHeight="1">
      <c r="B142" s="340"/>
      <c r="C142" s="295" t="s">
        <v>524</v>
      </c>
      <c r="D142" s="295"/>
      <c r="E142" s="295"/>
      <c r="F142" s="318" t="s">
        <v>467</v>
      </c>
      <c r="G142" s="295"/>
      <c r="H142" s="295" t="s">
        <v>525</v>
      </c>
      <c r="I142" s="295" t="s">
        <v>502</v>
      </c>
      <c r="J142" s="295"/>
      <c r="K142" s="343"/>
    </row>
    <row r="143" s="1" customFormat="1" ht="15" customHeight="1">
      <c r="B143" s="344"/>
      <c r="C143" s="345"/>
      <c r="D143" s="345"/>
      <c r="E143" s="345"/>
      <c r="F143" s="345"/>
      <c r="G143" s="345"/>
      <c r="H143" s="345"/>
      <c r="I143" s="345"/>
      <c r="J143" s="345"/>
      <c r="K143" s="346"/>
    </row>
    <row r="144" s="1" customFormat="1" ht="18.75" customHeight="1">
      <c r="B144" s="331"/>
      <c r="C144" s="331"/>
      <c r="D144" s="331"/>
      <c r="E144" s="331"/>
      <c r="F144" s="332"/>
      <c r="G144" s="331"/>
      <c r="H144" s="331"/>
      <c r="I144" s="331"/>
      <c r="J144" s="331"/>
      <c r="K144" s="331"/>
    </row>
    <row r="145" s="1" customFormat="1" ht="18.75" customHeight="1">
      <c r="B145" s="303"/>
      <c r="C145" s="303"/>
      <c r="D145" s="303"/>
      <c r="E145" s="303"/>
      <c r="F145" s="303"/>
      <c r="G145" s="303"/>
      <c r="H145" s="303"/>
      <c r="I145" s="303"/>
      <c r="J145" s="303"/>
      <c r="K145" s="303"/>
    </row>
    <row r="146" s="1" customFormat="1" ht="7.5" customHeight="1">
      <c r="B146" s="304"/>
      <c r="C146" s="305"/>
      <c r="D146" s="305"/>
      <c r="E146" s="305"/>
      <c r="F146" s="305"/>
      <c r="G146" s="305"/>
      <c r="H146" s="305"/>
      <c r="I146" s="305"/>
      <c r="J146" s="305"/>
      <c r="K146" s="306"/>
    </row>
    <row r="147" s="1" customFormat="1" ht="45" customHeight="1">
      <c r="B147" s="307"/>
      <c r="C147" s="308" t="s">
        <v>526</v>
      </c>
      <c r="D147" s="308"/>
      <c r="E147" s="308"/>
      <c r="F147" s="308"/>
      <c r="G147" s="308"/>
      <c r="H147" s="308"/>
      <c r="I147" s="308"/>
      <c r="J147" s="308"/>
      <c r="K147" s="309"/>
    </row>
    <row r="148" s="1" customFormat="1" ht="17.25" customHeight="1">
      <c r="B148" s="307"/>
      <c r="C148" s="310" t="s">
        <v>461</v>
      </c>
      <c r="D148" s="310"/>
      <c r="E148" s="310"/>
      <c r="F148" s="310" t="s">
        <v>462</v>
      </c>
      <c r="G148" s="311"/>
      <c r="H148" s="310" t="s">
        <v>54</v>
      </c>
      <c r="I148" s="310" t="s">
        <v>57</v>
      </c>
      <c r="J148" s="310" t="s">
        <v>463</v>
      </c>
      <c r="K148" s="309"/>
    </row>
    <row r="149" s="1" customFormat="1" ht="17.25" customHeight="1">
      <c r="B149" s="307"/>
      <c r="C149" s="312" t="s">
        <v>464</v>
      </c>
      <c r="D149" s="312"/>
      <c r="E149" s="312"/>
      <c r="F149" s="313" t="s">
        <v>465</v>
      </c>
      <c r="G149" s="314"/>
      <c r="H149" s="312"/>
      <c r="I149" s="312"/>
      <c r="J149" s="312" t="s">
        <v>466</v>
      </c>
      <c r="K149" s="309"/>
    </row>
    <row r="150" s="1" customFormat="1" ht="5.25" customHeight="1">
      <c r="B150" s="320"/>
      <c r="C150" s="315"/>
      <c r="D150" s="315"/>
      <c r="E150" s="315"/>
      <c r="F150" s="315"/>
      <c r="G150" s="316"/>
      <c r="H150" s="315"/>
      <c r="I150" s="315"/>
      <c r="J150" s="315"/>
      <c r="K150" s="343"/>
    </row>
    <row r="151" s="1" customFormat="1" ht="15" customHeight="1">
      <c r="B151" s="320"/>
      <c r="C151" s="347" t="s">
        <v>470</v>
      </c>
      <c r="D151" s="295"/>
      <c r="E151" s="295"/>
      <c r="F151" s="348" t="s">
        <v>467</v>
      </c>
      <c r="G151" s="295"/>
      <c r="H151" s="347" t="s">
        <v>507</v>
      </c>
      <c r="I151" s="347" t="s">
        <v>469</v>
      </c>
      <c r="J151" s="347">
        <v>120</v>
      </c>
      <c r="K151" s="343"/>
    </row>
    <row r="152" s="1" customFormat="1" ht="15" customHeight="1">
      <c r="B152" s="320"/>
      <c r="C152" s="347" t="s">
        <v>516</v>
      </c>
      <c r="D152" s="295"/>
      <c r="E152" s="295"/>
      <c r="F152" s="348" t="s">
        <v>467</v>
      </c>
      <c r="G152" s="295"/>
      <c r="H152" s="347" t="s">
        <v>527</v>
      </c>
      <c r="I152" s="347" t="s">
        <v>469</v>
      </c>
      <c r="J152" s="347" t="s">
        <v>518</v>
      </c>
      <c r="K152" s="343"/>
    </row>
    <row r="153" s="1" customFormat="1" ht="15" customHeight="1">
      <c r="B153" s="320"/>
      <c r="C153" s="347" t="s">
        <v>84</v>
      </c>
      <c r="D153" s="295"/>
      <c r="E153" s="295"/>
      <c r="F153" s="348" t="s">
        <v>467</v>
      </c>
      <c r="G153" s="295"/>
      <c r="H153" s="347" t="s">
        <v>528</v>
      </c>
      <c r="I153" s="347" t="s">
        <v>469</v>
      </c>
      <c r="J153" s="347" t="s">
        <v>518</v>
      </c>
      <c r="K153" s="343"/>
    </row>
    <row r="154" s="1" customFormat="1" ht="15" customHeight="1">
      <c r="B154" s="320"/>
      <c r="C154" s="347" t="s">
        <v>472</v>
      </c>
      <c r="D154" s="295"/>
      <c r="E154" s="295"/>
      <c r="F154" s="348" t="s">
        <v>473</v>
      </c>
      <c r="G154" s="295"/>
      <c r="H154" s="347" t="s">
        <v>507</v>
      </c>
      <c r="I154" s="347" t="s">
        <v>469</v>
      </c>
      <c r="J154" s="347">
        <v>50</v>
      </c>
      <c r="K154" s="343"/>
    </row>
    <row r="155" s="1" customFormat="1" ht="15" customHeight="1">
      <c r="B155" s="320"/>
      <c r="C155" s="347" t="s">
        <v>475</v>
      </c>
      <c r="D155" s="295"/>
      <c r="E155" s="295"/>
      <c r="F155" s="348" t="s">
        <v>467</v>
      </c>
      <c r="G155" s="295"/>
      <c r="H155" s="347" t="s">
        <v>507</v>
      </c>
      <c r="I155" s="347" t="s">
        <v>477</v>
      </c>
      <c r="J155" s="347"/>
      <c r="K155" s="343"/>
    </row>
    <row r="156" s="1" customFormat="1" ht="15" customHeight="1">
      <c r="B156" s="320"/>
      <c r="C156" s="347" t="s">
        <v>486</v>
      </c>
      <c r="D156" s="295"/>
      <c r="E156" s="295"/>
      <c r="F156" s="348" t="s">
        <v>473</v>
      </c>
      <c r="G156" s="295"/>
      <c r="H156" s="347" t="s">
        <v>507</v>
      </c>
      <c r="I156" s="347" t="s">
        <v>469</v>
      </c>
      <c r="J156" s="347">
        <v>50</v>
      </c>
      <c r="K156" s="343"/>
    </row>
    <row r="157" s="1" customFormat="1" ht="15" customHeight="1">
      <c r="B157" s="320"/>
      <c r="C157" s="347" t="s">
        <v>494</v>
      </c>
      <c r="D157" s="295"/>
      <c r="E157" s="295"/>
      <c r="F157" s="348" t="s">
        <v>473</v>
      </c>
      <c r="G157" s="295"/>
      <c r="H157" s="347" t="s">
        <v>507</v>
      </c>
      <c r="I157" s="347" t="s">
        <v>469</v>
      </c>
      <c r="J157" s="347">
        <v>50</v>
      </c>
      <c r="K157" s="343"/>
    </row>
    <row r="158" s="1" customFormat="1" ht="15" customHeight="1">
      <c r="B158" s="320"/>
      <c r="C158" s="347" t="s">
        <v>492</v>
      </c>
      <c r="D158" s="295"/>
      <c r="E158" s="295"/>
      <c r="F158" s="348" t="s">
        <v>473</v>
      </c>
      <c r="G158" s="295"/>
      <c r="H158" s="347" t="s">
        <v>507</v>
      </c>
      <c r="I158" s="347" t="s">
        <v>469</v>
      </c>
      <c r="J158" s="347">
        <v>50</v>
      </c>
      <c r="K158" s="343"/>
    </row>
    <row r="159" s="1" customFormat="1" ht="15" customHeight="1">
      <c r="B159" s="320"/>
      <c r="C159" s="347" t="s">
        <v>98</v>
      </c>
      <c r="D159" s="295"/>
      <c r="E159" s="295"/>
      <c r="F159" s="348" t="s">
        <v>467</v>
      </c>
      <c r="G159" s="295"/>
      <c r="H159" s="347" t="s">
        <v>529</v>
      </c>
      <c r="I159" s="347" t="s">
        <v>469</v>
      </c>
      <c r="J159" s="347" t="s">
        <v>530</v>
      </c>
      <c r="K159" s="343"/>
    </row>
    <row r="160" s="1" customFormat="1" ht="15" customHeight="1">
      <c r="B160" s="320"/>
      <c r="C160" s="347" t="s">
        <v>531</v>
      </c>
      <c r="D160" s="295"/>
      <c r="E160" s="295"/>
      <c r="F160" s="348" t="s">
        <v>467</v>
      </c>
      <c r="G160" s="295"/>
      <c r="H160" s="347" t="s">
        <v>532</v>
      </c>
      <c r="I160" s="347" t="s">
        <v>502</v>
      </c>
      <c r="J160" s="347"/>
      <c r="K160" s="343"/>
    </row>
    <row r="161" s="1" customFormat="1" ht="15" customHeight="1">
      <c r="B161" s="349"/>
      <c r="C161" s="329"/>
      <c r="D161" s="329"/>
      <c r="E161" s="329"/>
      <c r="F161" s="329"/>
      <c r="G161" s="329"/>
      <c r="H161" s="329"/>
      <c r="I161" s="329"/>
      <c r="J161" s="329"/>
      <c r="K161" s="350"/>
    </row>
    <row r="162" s="1" customFormat="1" ht="18.75" customHeight="1">
      <c r="B162" s="331"/>
      <c r="C162" s="341"/>
      <c r="D162" s="341"/>
      <c r="E162" s="341"/>
      <c r="F162" s="351"/>
      <c r="G162" s="341"/>
      <c r="H162" s="341"/>
      <c r="I162" s="341"/>
      <c r="J162" s="341"/>
      <c r="K162" s="331"/>
    </row>
    <row r="163" s="1" customFormat="1" ht="18.75" customHeight="1">
      <c r="B163" s="303"/>
      <c r="C163" s="303"/>
      <c r="D163" s="303"/>
      <c r="E163" s="303"/>
      <c r="F163" s="303"/>
      <c r="G163" s="303"/>
      <c r="H163" s="303"/>
      <c r="I163" s="303"/>
      <c r="J163" s="303"/>
      <c r="K163" s="303"/>
    </row>
    <row r="164" s="1" customFormat="1" ht="7.5" customHeight="1">
      <c r="B164" s="282"/>
      <c r="C164" s="283"/>
      <c r="D164" s="283"/>
      <c r="E164" s="283"/>
      <c r="F164" s="283"/>
      <c r="G164" s="283"/>
      <c r="H164" s="283"/>
      <c r="I164" s="283"/>
      <c r="J164" s="283"/>
      <c r="K164" s="284"/>
    </row>
    <row r="165" s="1" customFormat="1" ht="45" customHeight="1">
      <c r="B165" s="285"/>
      <c r="C165" s="286" t="s">
        <v>533</v>
      </c>
      <c r="D165" s="286"/>
      <c r="E165" s="286"/>
      <c r="F165" s="286"/>
      <c r="G165" s="286"/>
      <c r="H165" s="286"/>
      <c r="I165" s="286"/>
      <c r="J165" s="286"/>
      <c r="K165" s="287"/>
    </row>
    <row r="166" s="1" customFormat="1" ht="17.25" customHeight="1">
      <c r="B166" s="285"/>
      <c r="C166" s="310" t="s">
        <v>461</v>
      </c>
      <c r="D166" s="310"/>
      <c r="E166" s="310"/>
      <c r="F166" s="310" t="s">
        <v>462</v>
      </c>
      <c r="G166" s="352"/>
      <c r="H166" s="353" t="s">
        <v>54</v>
      </c>
      <c r="I166" s="353" t="s">
        <v>57</v>
      </c>
      <c r="J166" s="310" t="s">
        <v>463</v>
      </c>
      <c r="K166" s="287"/>
    </row>
    <row r="167" s="1" customFormat="1" ht="17.25" customHeight="1">
      <c r="B167" s="288"/>
      <c r="C167" s="312" t="s">
        <v>464</v>
      </c>
      <c r="D167" s="312"/>
      <c r="E167" s="312"/>
      <c r="F167" s="313" t="s">
        <v>465</v>
      </c>
      <c r="G167" s="354"/>
      <c r="H167" s="355"/>
      <c r="I167" s="355"/>
      <c r="J167" s="312" t="s">
        <v>466</v>
      </c>
      <c r="K167" s="290"/>
    </row>
    <row r="168" s="1" customFormat="1" ht="5.25" customHeight="1">
      <c r="B168" s="320"/>
      <c r="C168" s="315"/>
      <c r="D168" s="315"/>
      <c r="E168" s="315"/>
      <c r="F168" s="315"/>
      <c r="G168" s="316"/>
      <c r="H168" s="315"/>
      <c r="I168" s="315"/>
      <c r="J168" s="315"/>
      <c r="K168" s="343"/>
    </row>
    <row r="169" s="1" customFormat="1" ht="15" customHeight="1">
      <c r="B169" s="320"/>
      <c r="C169" s="295" t="s">
        <v>470</v>
      </c>
      <c r="D169" s="295"/>
      <c r="E169" s="295"/>
      <c r="F169" s="318" t="s">
        <v>467</v>
      </c>
      <c r="G169" s="295"/>
      <c r="H169" s="295" t="s">
        <v>507</v>
      </c>
      <c r="I169" s="295" t="s">
        <v>469</v>
      </c>
      <c r="J169" s="295">
        <v>120</v>
      </c>
      <c r="K169" s="343"/>
    </row>
    <row r="170" s="1" customFormat="1" ht="15" customHeight="1">
      <c r="B170" s="320"/>
      <c r="C170" s="295" t="s">
        <v>516</v>
      </c>
      <c r="D170" s="295"/>
      <c r="E170" s="295"/>
      <c r="F170" s="318" t="s">
        <v>467</v>
      </c>
      <c r="G170" s="295"/>
      <c r="H170" s="295" t="s">
        <v>517</v>
      </c>
      <c r="I170" s="295" t="s">
        <v>469</v>
      </c>
      <c r="J170" s="295" t="s">
        <v>518</v>
      </c>
      <c r="K170" s="343"/>
    </row>
    <row r="171" s="1" customFormat="1" ht="15" customHeight="1">
      <c r="B171" s="320"/>
      <c r="C171" s="295" t="s">
        <v>84</v>
      </c>
      <c r="D171" s="295"/>
      <c r="E171" s="295"/>
      <c r="F171" s="318" t="s">
        <v>467</v>
      </c>
      <c r="G171" s="295"/>
      <c r="H171" s="295" t="s">
        <v>534</v>
      </c>
      <c r="I171" s="295" t="s">
        <v>469</v>
      </c>
      <c r="J171" s="295" t="s">
        <v>518</v>
      </c>
      <c r="K171" s="343"/>
    </row>
    <row r="172" s="1" customFormat="1" ht="15" customHeight="1">
      <c r="B172" s="320"/>
      <c r="C172" s="295" t="s">
        <v>472</v>
      </c>
      <c r="D172" s="295"/>
      <c r="E172" s="295"/>
      <c r="F172" s="318" t="s">
        <v>473</v>
      </c>
      <c r="G172" s="295"/>
      <c r="H172" s="295" t="s">
        <v>534</v>
      </c>
      <c r="I172" s="295" t="s">
        <v>469</v>
      </c>
      <c r="J172" s="295">
        <v>50</v>
      </c>
      <c r="K172" s="343"/>
    </row>
    <row r="173" s="1" customFormat="1" ht="15" customHeight="1">
      <c r="B173" s="320"/>
      <c r="C173" s="295" t="s">
        <v>475</v>
      </c>
      <c r="D173" s="295"/>
      <c r="E173" s="295"/>
      <c r="F173" s="318" t="s">
        <v>467</v>
      </c>
      <c r="G173" s="295"/>
      <c r="H173" s="295" t="s">
        <v>534</v>
      </c>
      <c r="I173" s="295" t="s">
        <v>477</v>
      </c>
      <c r="J173" s="295"/>
      <c r="K173" s="343"/>
    </row>
    <row r="174" s="1" customFormat="1" ht="15" customHeight="1">
      <c r="B174" s="320"/>
      <c r="C174" s="295" t="s">
        <v>486</v>
      </c>
      <c r="D174" s="295"/>
      <c r="E174" s="295"/>
      <c r="F174" s="318" t="s">
        <v>473</v>
      </c>
      <c r="G174" s="295"/>
      <c r="H174" s="295" t="s">
        <v>534</v>
      </c>
      <c r="I174" s="295" t="s">
        <v>469</v>
      </c>
      <c r="J174" s="295">
        <v>50</v>
      </c>
      <c r="K174" s="343"/>
    </row>
    <row r="175" s="1" customFormat="1" ht="15" customHeight="1">
      <c r="B175" s="320"/>
      <c r="C175" s="295" t="s">
        <v>494</v>
      </c>
      <c r="D175" s="295"/>
      <c r="E175" s="295"/>
      <c r="F175" s="318" t="s">
        <v>473</v>
      </c>
      <c r="G175" s="295"/>
      <c r="H175" s="295" t="s">
        <v>534</v>
      </c>
      <c r="I175" s="295" t="s">
        <v>469</v>
      </c>
      <c r="J175" s="295">
        <v>50</v>
      </c>
      <c r="K175" s="343"/>
    </row>
    <row r="176" s="1" customFormat="1" ht="15" customHeight="1">
      <c r="B176" s="320"/>
      <c r="C176" s="295" t="s">
        <v>492</v>
      </c>
      <c r="D176" s="295"/>
      <c r="E176" s="295"/>
      <c r="F176" s="318" t="s">
        <v>473</v>
      </c>
      <c r="G176" s="295"/>
      <c r="H176" s="295" t="s">
        <v>534</v>
      </c>
      <c r="I176" s="295" t="s">
        <v>469</v>
      </c>
      <c r="J176" s="295">
        <v>50</v>
      </c>
      <c r="K176" s="343"/>
    </row>
    <row r="177" s="1" customFormat="1" ht="15" customHeight="1">
      <c r="B177" s="320"/>
      <c r="C177" s="295" t="s">
        <v>108</v>
      </c>
      <c r="D177" s="295"/>
      <c r="E177" s="295"/>
      <c r="F177" s="318" t="s">
        <v>467</v>
      </c>
      <c r="G177" s="295"/>
      <c r="H177" s="295" t="s">
        <v>535</v>
      </c>
      <c r="I177" s="295" t="s">
        <v>536</v>
      </c>
      <c r="J177" s="295"/>
      <c r="K177" s="343"/>
    </row>
    <row r="178" s="1" customFormat="1" ht="15" customHeight="1">
      <c r="B178" s="320"/>
      <c r="C178" s="295" t="s">
        <v>57</v>
      </c>
      <c r="D178" s="295"/>
      <c r="E178" s="295"/>
      <c r="F178" s="318" t="s">
        <v>467</v>
      </c>
      <c r="G178" s="295"/>
      <c r="H178" s="295" t="s">
        <v>537</v>
      </c>
      <c r="I178" s="295" t="s">
        <v>538</v>
      </c>
      <c r="J178" s="295">
        <v>1</v>
      </c>
      <c r="K178" s="343"/>
    </row>
    <row r="179" s="1" customFormat="1" ht="15" customHeight="1">
      <c r="B179" s="320"/>
      <c r="C179" s="295" t="s">
        <v>53</v>
      </c>
      <c r="D179" s="295"/>
      <c r="E179" s="295"/>
      <c r="F179" s="318" t="s">
        <v>467</v>
      </c>
      <c r="G179" s="295"/>
      <c r="H179" s="295" t="s">
        <v>539</v>
      </c>
      <c r="I179" s="295" t="s">
        <v>469</v>
      </c>
      <c r="J179" s="295">
        <v>20</v>
      </c>
      <c r="K179" s="343"/>
    </row>
    <row r="180" s="1" customFormat="1" ht="15" customHeight="1">
      <c r="B180" s="320"/>
      <c r="C180" s="295" t="s">
        <v>54</v>
      </c>
      <c r="D180" s="295"/>
      <c r="E180" s="295"/>
      <c r="F180" s="318" t="s">
        <v>467</v>
      </c>
      <c r="G180" s="295"/>
      <c r="H180" s="295" t="s">
        <v>540</v>
      </c>
      <c r="I180" s="295" t="s">
        <v>469</v>
      </c>
      <c r="J180" s="295">
        <v>255</v>
      </c>
      <c r="K180" s="343"/>
    </row>
    <row r="181" s="1" customFormat="1" ht="15" customHeight="1">
      <c r="B181" s="320"/>
      <c r="C181" s="295" t="s">
        <v>109</v>
      </c>
      <c r="D181" s="295"/>
      <c r="E181" s="295"/>
      <c r="F181" s="318" t="s">
        <v>467</v>
      </c>
      <c r="G181" s="295"/>
      <c r="H181" s="295" t="s">
        <v>431</v>
      </c>
      <c r="I181" s="295" t="s">
        <v>469</v>
      </c>
      <c r="J181" s="295">
        <v>10</v>
      </c>
      <c r="K181" s="343"/>
    </row>
    <row r="182" s="1" customFormat="1" ht="15" customHeight="1">
      <c r="B182" s="320"/>
      <c r="C182" s="295" t="s">
        <v>110</v>
      </c>
      <c r="D182" s="295"/>
      <c r="E182" s="295"/>
      <c r="F182" s="318" t="s">
        <v>467</v>
      </c>
      <c r="G182" s="295"/>
      <c r="H182" s="295" t="s">
        <v>541</v>
      </c>
      <c r="I182" s="295" t="s">
        <v>502</v>
      </c>
      <c r="J182" s="295"/>
      <c r="K182" s="343"/>
    </row>
    <row r="183" s="1" customFormat="1" ht="15" customHeight="1">
      <c r="B183" s="320"/>
      <c r="C183" s="295" t="s">
        <v>542</v>
      </c>
      <c r="D183" s="295"/>
      <c r="E183" s="295"/>
      <c r="F183" s="318" t="s">
        <v>467</v>
      </c>
      <c r="G183" s="295"/>
      <c r="H183" s="295" t="s">
        <v>543</v>
      </c>
      <c r="I183" s="295" t="s">
        <v>502</v>
      </c>
      <c r="J183" s="295"/>
      <c r="K183" s="343"/>
    </row>
    <row r="184" s="1" customFormat="1" ht="15" customHeight="1">
      <c r="B184" s="320"/>
      <c r="C184" s="295" t="s">
        <v>531</v>
      </c>
      <c r="D184" s="295"/>
      <c r="E184" s="295"/>
      <c r="F184" s="318" t="s">
        <v>467</v>
      </c>
      <c r="G184" s="295"/>
      <c r="H184" s="295" t="s">
        <v>544</v>
      </c>
      <c r="I184" s="295" t="s">
        <v>502</v>
      </c>
      <c r="J184" s="295"/>
      <c r="K184" s="343"/>
    </row>
    <row r="185" s="1" customFormat="1" ht="15" customHeight="1">
      <c r="B185" s="320"/>
      <c r="C185" s="295" t="s">
        <v>112</v>
      </c>
      <c r="D185" s="295"/>
      <c r="E185" s="295"/>
      <c r="F185" s="318" t="s">
        <v>473</v>
      </c>
      <c r="G185" s="295"/>
      <c r="H185" s="295" t="s">
        <v>545</v>
      </c>
      <c r="I185" s="295" t="s">
        <v>469</v>
      </c>
      <c r="J185" s="295">
        <v>50</v>
      </c>
      <c r="K185" s="343"/>
    </row>
    <row r="186" s="1" customFormat="1" ht="15" customHeight="1">
      <c r="B186" s="320"/>
      <c r="C186" s="295" t="s">
        <v>546</v>
      </c>
      <c r="D186" s="295"/>
      <c r="E186" s="295"/>
      <c r="F186" s="318" t="s">
        <v>473</v>
      </c>
      <c r="G186" s="295"/>
      <c r="H186" s="295" t="s">
        <v>547</v>
      </c>
      <c r="I186" s="295" t="s">
        <v>548</v>
      </c>
      <c r="J186" s="295"/>
      <c r="K186" s="343"/>
    </row>
    <row r="187" s="1" customFormat="1" ht="15" customHeight="1">
      <c r="B187" s="320"/>
      <c r="C187" s="295" t="s">
        <v>549</v>
      </c>
      <c r="D187" s="295"/>
      <c r="E187" s="295"/>
      <c r="F187" s="318" t="s">
        <v>473</v>
      </c>
      <c r="G187" s="295"/>
      <c r="H187" s="295" t="s">
        <v>550</v>
      </c>
      <c r="I187" s="295" t="s">
        <v>548</v>
      </c>
      <c r="J187" s="295"/>
      <c r="K187" s="343"/>
    </row>
    <row r="188" s="1" customFormat="1" ht="15" customHeight="1">
      <c r="B188" s="320"/>
      <c r="C188" s="295" t="s">
        <v>551</v>
      </c>
      <c r="D188" s="295"/>
      <c r="E188" s="295"/>
      <c r="F188" s="318" t="s">
        <v>473</v>
      </c>
      <c r="G188" s="295"/>
      <c r="H188" s="295" t="s">
        <v>552</v>
      </c>
      <c r="I188" s="295" t="s">
        <v>548</v>
      </c>
      <c r="J188" s="295"/>
      <c r="K188" s="343"/>
    </row>
    <row r="189" s="1" customFormat="1" ht="15" customHeight="1">
      <c r="B189" s="320"/>
      <c r="C189" s="356" t="s">
        <v>553</v>
      </c>
      <c r="D189" s="295"/>
      <c r="E189" s="295"/>
      <c r="F189" s="318" t="s">
        <v>473</v>
      </c>
      <c r="G189" s="295"/>
      <c r="H189" s="295" t="s">
        <v>554</v>
      </c>
      <c r="I189" s="295" t="s">
        <v>555</v>
      </c>
      <c r="J189" s="357" t="s">
        <v>556</v>
      </c>
      <c r="K189" s="343"/>
    </row>
    <row r="190" s="1" customFormat="1" ht="15" customHeight="1">
      <c r="B190" s="320"/>
      <c r="C190" s="356" t="s">
        <v>42</v>
      </c>
      <c r="D190" s="295"/>
      <c r="E190" s="295"/>
      <c r="F190" s="318" t="s">
        <v>467</v>
      </c>
      <c r="G190" s="295"/>
      <c r="H190" s="292" t="s">
        <v>557</v>
      </c>
      <c r="I190" s="295" t="s">
        <v>558</v>
      </c>
      <c r="J190" s="295"/>
      <c r="K190" s="343"/>
    </row>
    <row r="191" s="1" customFormat="1" ht="15" customHeight="1">
      <c r="B191" s="320"/>
      <c r="C191" s="356" t="s">
        <v>559</v>
      </c>
      <c r="D191" s="295"/>
      <c r="E191" s="295"/>
      <c r="F191" s="318" t="s">
        <v>467</v>
      </c>
      <c r="G191" s="295"/>
      <c r="H191" s="295" t="s">
        <v>560</v>
      </c>
      <c r="I191" s="295" t="s">
        <v>502</v>
      </c>
      <c r="J191" s="295"/>
      <c r="K191" s="343"/>
    </row>
    <row r="192" s="1" customFormat="1" ht="15" customHeight="1">
      <c r="B192" s="320"/>
      <c r="C192" s="356" t="s">
        <v>561</v>
      </c>
      <c r="D192" s="295"/>
      <c r="E192" s="295"/>
      <c r="F192" s="318" t="s">
        <v>467</v>
      </c>
      <c r="G192" s="295"/>
      <c r="H192" s="295" t="s">
        <v>562</v>
      </c>
      <c r="I192" s="295" t="s">
        <v>502</v>
      </c>
      <c r="J192" s="295"/>
      <c r="K192" s="343"/>
    </row>
    <row r="193" s="1" customFormat="1" ht="15" customHeight="1">
      <c r="B193" s="320"/>
      <c r="C193" s="356" t="s">
        <v>563</v>
      </c>
      <c r="D193" s="295"/>
      <c r="E193" s="295"/>
      <c r="F193" s="318" t="s">
        <v>473</v>
      </c>
      <c r="G193" s="295"/>
      <c r="H193" s="295" t="s">
        <v>564</v>
      </c>
      <c r="I193" s="295" t="s">
        <v>502</v>
      </c>
      <c r="J193" s="295"/>
      <c r="K193" s="343"/>
    </row>
    <row r="194" s="1" customFormat="1" ht="15" customHeight="1">
      <c r="B194" s="349"/>
      <c r="C194" s="358"/>
      <c r="D194" s="329"/>
      <c r="E194" s="329"/>
      <c r="F194" s="329"/>
      <c r="G194" s="329"/>
      <c r="H194" s="329"/>
      <c r="I194" s="329"/>
      <c r="J194" s="329"/>
      <c r="K194" s="350"/>
    </row>
    <row r="195" s="1" customFormat="1" ht="18.75" customHeight="1">
      <c r="B195" s="331"/>
      <c r="C195" s="341"/>
      <c r="D195" s="341"/>
      <c r="E195" s="341"/>
      <c r="F195" s="351"/>
      <c r="G195" s="341"/>
      <c r="H195" s="341"/>
      <c r="I195" s="341"/>
      <c r="J195" s="341"/>
      <c r="K195" s="331"/>
    </row>
    <row r="196" s="1" customFormat="1" ht="18.75" customHeight="1">
      <c r="B196" s="331"/>
      <c r="C196" s="341"/>
      <c r="D196" s="341"/>
      <c r="E196" s="341"/>
      <c r="F196" s="351"/>
      <c r="G196" s="341"/>
      <c r="H196" s="341"/>
      <c r="I196" s="341"/>
      <c r="J196" s="341"/>
      <c r="K196" s="331"/>
    </row>
    <row r="197" s="1" customFormat="1" ht="18.75" customHeight="1">
      <c r="B197" s="303"/>
      <c r="C197" s="303"/>
      <c r="D197" s="303"/>
      <c r="E197" s="303"/>
      <c r="F197" s="303"/>
      <c r="G197" s="303"/>
      <c r="H197" s="303"/>
      <c r="I197" s="303"/>
      <c r="J197" s="303"/>
      <c r="K197" s="303"/>
    </row>
    <row r="198" s="1" customFormat="1">
      <c r="B198" s="282"/>
      <c r="C198" s="283"/>
      <c r="D198" s="283"/>
      <c r="E198" s="283"/>
      <c r="F198" s="283"/>
      <c r="G198" s="283"/>
      <c r="H198" s="283"/>
      <c r="I198" s="283"/>
      <c r="J198" s="283"/>
      <c r="K198" s="284"/>
    </row>
    <row r="199" s="1" customFormat="1" ht="21">
      <c r="B199" s="285"/>
      <c r="C199" s="286" t="s">
        <v>565</v>
      </c>
      <c r="D199" s="286"/>
      <c r="E199" s="286"/>
      <c r="F199" s="286"/>
      <c r="G199" s="286"/>
      <c r="H199" s="286"/>
      <c r="I199" s="286"/>
      <c r="J199" s="286"/>
      <c r="K199" s="287"/>
    </row>
    <row r="200" s="1" customFormat="1" ht="25.5" customHeight="1">
      <c r="B200" s="285"/>
      <c r="C200" s="359" t="s">
        <v>566</v>
      </c>
      <c r="D200" s="359"/>
      <c r="E200" s="359"/>
      <c r="F200" s="359" t="s">
        <v>567</v>
      </c>
      <c r="G200" s="360"/>
      <c r="H200" s="359" t="s">
        <v>568</v>
      </c>
      <c r="I200" s="359"/>
      <c r="J200" s="359"/>
      <c r="K200" s="287"/>
    </row>
    <row r="201" s="1" customFormat="1" ht="5.25" customHeight="1">
      <c r="B201" s="320"/>
      <c r="C201" s="315"/>
      <c r="D201" s="315"/>
      <c r="E201" s="315"/>
      <c r="F201" s="315"/>
      <c r="G201" s="341"/>
      <c r="H201" s="315"/>
      <c r="I201" s="315"/>
      <c r="J201" s="315"/>
      <c r="K201" s="343"/>
    </row>
    <row r="202" s="1" customFormat="1" ht="15" customHeight="1">
      <c r="B202" s="320"/>
      <c r="C202" s="295" t="s">
        <v>558</v>
      </c>
      <c r="D202" s="295"/>
      <c r="E202" s="295"/>
      <c r="F202" s="318" t="s">
        <v>43</v>
      </c>
      <c r="G202" s="295"/>
      <c r="H202" s="295" t="s">
        <v>569</v>
      </c>
      <c r="I202" s="295"/>
      <c r="J202" s="295"/>
      <c r="K202" s="343"/>
    </row>
    <row r="203" s="1" customFormat="1" ht="15" customHeight="1">
      <c r="B203" s="320"/>
      <c r="C203" s="295"/>
      <c r="D203" s="295"/>
      <c r="E203" s="295"/>
      <c r="F203" s="318" t="s">
        <v>44</v>
      </c>
      <c r="G203" s="295"/>
      <c r="H203" s="295" t="s">
        <v>570</v>
      </c>
      <c r="I203" s="295"/>
      <c r="J203" s="295"/>
      <c r="K203" s="343"/>
    </row>
    <row r="204" s="1" customFormat="1" ht="15" customHeight="1">
      <c r="B204" s="320"/>
      <c r="C204" s="295"/>
      <c r="D204" s="295"/>
      <c r="E204" s="295"/>
      <c r="F204" s="318" t="s">
        <v>47</v>
      </c>
      <c r="G204" s="295"/>
      <c r="H204" s="295" t="s">
        <v>571</v>
      </c>
      <c r="I204" s="295"/>
      <c r="J204" s="295"/>
      <c r="K204" s="343"/>
    </row>
    <row r="205" s="1" customFormat="1" ht="15" customHeight="1">
      <c r="B205" s="320"/>
      <c r="C205" s="295"/>
      <c r="D205" s="295"/>
      <c r="E205" s="295"/>
      <c r="F205" s="318" t="s">
        <v>45</v>
      </c>
      <c r="G205" s="295"/>
      <c r="H205" s="295" t="s">
        <v>572</v>
      </c>
      <c r="I205" s="295"/>
      <c r="J205" s="295"/>
      <c r="K205" s="343"/>
    </row>
    <row r="206" s="1" customFormat="1" ht="15" customHeight="1">
      <c r="B206" s="320"/>
      <c r="C206" s="295"/>
      <c r="D206" s="295"/>
      <c r="E206" s="295"/>
      <c r="F206" s="318" t="s">
        <v>46</v>
      </c>
      <c r="G206" s="295"/>
      <c r="H206" s="295" t="s">
        <v>573</v>
      </c>
      <c r="I206" s="295"/>
      <c r="J206" s="295"/>
      <c r="K206" s="343"/>
    </row>
    <row r="207" s="1" customFormat="1" ht="15" customHeight="1">
      <c r="B207" s="320"/>
      <c r="C207" s="295"/>
      <c r="D207" s="295"/>
      <c r="E207" s="295"/>
      <c r="F207" s="318"/>
      <c r="G207" s="295"/>
      <c r="H207" s="295"/>
      <c r="I207" s="295"/>
      <c r="J207" s="295"/>
      <c r="K207" s="343"/>
    </row>
    <row r="208" s="1" customFormat="1" ht="15" customHeight="1">
      <c r="B208" s="320"/>
      <c r="C208" s="295" t="s">
        <v>514</v>
      </c>
      <c r="D208" s="295"/>
      <c r="E208" s="295"/>
      <c r="F208" s="318" t="s">
        <v>78</v>
      </c>
      <c r="G208" s="295"/>
      <c r="H208" s="295" t="s">
        <v>574</v>
      </c>
      <c r="I208" s="295"/>
      <c r="J208" s="295"/>
      <c r="K208" s="343"/>
    </row>
    <row r="209" s="1" customFormat="1" ht="15" customHeight="1">
      <c r="B209" s="320"/>
      <c r="C209" s="295"/>
      <c r="D209" s="295"/>
      <c r="E209" s="295"/>
      <c r="F209" s="318" t="s">
        <v>410</v>
      </c>
      <c r="G209" s="295"/>
      <c r="H209" s="295" t="s">
        <v>411</v>
      </c>
      <c r="I209" s="295"/>
      <c r="J209" s="295"/>
      <c r="K209" s="343"/>
    </row>
    <row r="210" s="1" customFormat="1" ht="15" customHeight="1">
      <c r="B210" s="320"/>
      <c r="C210" s="295"/>
      <c r="D210" s="295"/>
      <c r="E210" s="295"/>
      <c r="F210" s="318" t="s">
        <v>408</v>
      </c>
      <c r="G210" s="295"/>
      <c r="H210" s="295" t="s">
        <v>575</v>
      </c>
      <c r="I210" s="295"/>
      <c r="J210" s="295"/>
      <c r="K210" s="343"/>
    </row>
    <row r="211" s="1" customFormat="1" ht="15" customHeight="1">
      <c r="B211" s="361"/>
      <c r="C211" s="295"/>
      <c r="D211" s="295"/>
      <c r="E211" s="295"/>
      <c r="F211" s="318" t="s">
        <v>412</v>
      </c>
      <c r="G211" s="356"/>
      <c r="H211" s="347" t="s">
        <v>413</v>
      </c>
      <c r="I211" s="347"/>
      <c r="J211" s="347"/>
      <c r="K211" s="362"/>
    </row>
    <row r="212" s="1" customFormat="1" ht="15" customHeight="1">
      <c r="B212" s="361"/>
      <c r="C212" s="295"/>
      <c r="D212" s="295"/>
      <c r="E212" s="295"/>
      <c r="F212" s="318" t="s">
        <v>414</v>
      </c>
      <c r="G212" s="356"/>
      <c r="H212" s="347" t="s">
        <v>576</v>
      </c>
      <c r="I212" s="347"/>
      <c r="J212" s="347"/>
      <c r="K212" s="362"/>
    </row>
    <row r="213" s="1" customFormat="1" ht="15" customHeight="1">
      <c r="B213" s="361"/>
      <c r="C213" s="295"/>
      <c r="D213" s="295"/>
      <c r="E213" s="295"/>
      <c r="F213" s="318"/>
      <c r="G213" s="356"/>
      <c r="H213" s="347"/>
      <c r="I213" s="347"/>
      <c r="J213" s="347"/>
      <c r="K213" s="362"/>
    </row>
    <row r="214" s="1" customFormat="1" ht="15" customHeight="1">
      <c r="B214" s="361"/>
      <c r="C214" s="295" t="s">
        <v>538</v>
      </c>
      <c r="D214" s="295"/>
      <c r="E214" s="295"/>
      <c r="F214" s="318">
        <v>1</v>
      </c>
      <c r="G214" s="356"/>
      <c r="H214" s="347" t="s">
        <v>577</v>
      </c>
      <c r="I214" s="347"/>
      <c r="J214" s="347"/>
      <c r="K214" s="362"/>
    </row>
    <row r="215" s="1" customFormat="1" ht="15" customHeight="1">
      <c r="B215" s="361"/>
      <c r="C215" s="295"/>
      <c r="D215" s="295"/>
      <c r="E215" s="295"/>
      <c r="F215" s="318">
        <v>2</v>
      </c>
      <c r="G215" s="356"/>
      <c r="H215" s="347" t="s">
        <v>578</v>
      </c>
      <c r="I215" s="347"/>
      <c r="J215" s="347"/>
      <c r="K215" s="362"/>
    </row>
    <row r="216" s="1" customFormat="1" ht="15" customHeight="1">
      <c r="B216" s="361"/>
      <c r="C216" s="295"/>
      <c r="D216" s="295"/>
      <c r="E216" s="295"/>
      <c r="F216" s="318">
        <v>3</v>
      </c>
      <c r="G216" s="356"/>
      <c r="H216" s="347" t="s">
        <v>579</v>
      </c>
      <c r="I216" s="347"/>
      <c r="J216" s="347"/>
      <c r="K216" s="362"/>
    </row>
    <row r="217" s="1" customFormat="1" ht="15" customHeight="1">
      <c r="B217" s="361"/>
      <c r="C217" s="295"/>
      <c r="D217" s="295"/>
      <c r="E217" s="295"/>
      <c r="F217" s="318">
        <v>4</v>
      </c>
      <c r="G217" s="356"/>
      <c r="H217" s="347" t="s">
        <v>580</v>
      </c>
      <c r="I217" s="347"/>
      <c r="J217" s="347"/>
      <c r="K217" s="362"/>
    </row>
    <row r="218" s="1" customFormat="1" ht="12.75" customHeight="1">
      <c r="B218" s="363"/>
      <c r="C218" s="364"/>
      <c r="D218" s="364"/>
      <c r="E218" s="364"/>
      <c r="F218" s="364"/>
      <c r="G218" s="364"/>
      <c r="H218" s="364"/>
      <c r="I218" s="364"/>
      <c r="J218" s="364"/>
      <c r="K218" s="365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Darja Kolkova</dc:creator>
  <cp:lastModifiedBy>Darja Kolkova</cp:lastModifiedBy>
  <dcterms:created xsi:type="dcterms:W3CDTF">2020-09-08T09:49:38Z</dcterms:created>
  <dcterms:modified xsi:type="dcterms:W3CDTF">2020-09-08T09:49:42Z</dcterms:modified>
</cp:coreProperties>
</file>